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tone data sheet" sheetId="1" r:id="rId1"/>
    <sheet name="Spearman's" sheetId="2" r:id="rId2"/>
    <sheet name="Power's" sheetId="3" r:id="rId3"/>
  </sheets>
  <calcPr calcId="145621"/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3" i="3"/>
  <c r="C4" i="3"/>
  <c r="D4" i="3"/>
  <c r="E4" i="3"/>
  <c r="F4" i="3"/>
  <c r="G4" i="3"/>
  <c r="H4" i="3"/>
  <c r="C5" i="3"/>
  <c r="D5" i="3"/>
  <c r="E5" i="3"/>
  <c r="F5" i="3"/>
  <c r="G5" i="3"/>
  <c r="H5" i="3"/>
  <c r="C6" i="3"/>
  <c r="D6" i="3"/>
  <c r="E6" i="3"/>
  <c r="F6" i="3"/>
  <c r="G6" i="3"/>
  <c r="H6" i="3"/>
  <c r="C7" i="3"/>
  <c r="D7" i="3"/>
  <c r="E7" i="3"/>
  <c r="F7" i="3"/>
  <c r="G7" i="3"/>
  <c r="H7" i="3"/>
  <c r="C8" i="3"/>
  <c r="D8" i="3"/>
  <c r="E8" i="3"/>
  <c r="F8" i="3"/>
  <c r="G8" i="3"/>
  <c r="H8" i="3"/>
  <c r="C9" i="3"/>
  <c r="D9" i="3"/>
  <c r="E9" i="3"/>
  <c r="F9" i="3"/>
  <c r="G9" i="3"/>
  <c r="H9" i="3"/>
  <c r="C10" i="3"/>
  <c r="D10" i="3"/>
  <c r="E10" i="3"/>
  <c r="F10" i="3"/>
  <c r="G10" i="3"/>
  <c r="H10" i="3"/>
  <c r="C11" i="3"/>
  <c r="D11" i="3"/>
  <c r="E11" i="3"/>
  <c r="F11" i="3"/>
  <c r="G11" i="3"/>
  <c r="H11" i="3"/>
  <c r="C12" i="3"/>
  <c r="D12" i="3"/>
  <c r="E12" i="3"/>
  <c r="F12" i="3"/>
  <c r="G12" i="3"/>
  <c r="H12" i="3"/>
  <c r="C13" i="3"/>
  <c r="D13" i="3"/>
  <c r="E13" i="3"/>
  <c r="F13" i="3"/>
  <c r="G13" i="3"/>
  <c r="H13" i="3"/>
  <c r="C14" i="3"/>
  <c r="D14" i="3"/>
  <c r="E14" i="3"/>
  <c r="F14" i="3"/>
  <c r="G14" i="3"/>
  <c r="H14" i="3"/>
  <c r="H3" i="3"/>
  <c r="G3" i="3"/>
  <c r="F3" i="3"/>
  <c r="E3" i="3"/>
  <c r="D3" i="3"/>
  <c r="C3" i="3"/>
  <c r="B14" i="3"/>
  <c r="B13" i="3"/>
  <c r="B12" i="3"/>
  <c r="B11" i="3"/>
  <c r="B10" i="3"/>
  <c r="B9" i="3"/>
  <c r="B8" i="3"/>
  <c r="B7" i="3"/>
  <c r="B6" i="3"/>
  <c r="B5" i="3"/>
  <c r="B4" i="3"/>
  <c r="B3" i="3"/>
  <c r="G17" i="2"/>
  <c r="G16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2" i="1"/>
  <c r="D2" i="2" s="1"/>
  <c r="D12" i="2"/>
  <c r="D13" i="2"/>
  <c r="B13" i="2"/>
  <c r="B12" i="2"/>
  <c r="B11" i="2"/>
  <c r="B10" i="2"/>
  <c r="B9" i="2"/>
  <c r="B8" i="2"/>
  <c r="B7" i="2"/>
  <c r="B6" i="2"/>
  <c r="B5" i="2"/>
  <c r="B4" i="2"/>
  <c r="B3" i="2"/>
  <c r="B2" i="2"/>
  <c r="D11" i="2"/>
  <c r="D6" i="2"/>
  <c r="D7" i="2"/>
  <c r="D8" i="2"/>
  <c r="D9" i="2"/>
  <c r="D10" i="2"/>
  <c r="D5" i="2"/>
  <c r="D4" i="2"/>
  <c r="D3" i="2"/>
  <c r="E10" i="2" l="1"/>
  <c r="E4" i="2"/>
  <c r="E13" i="2"/>
  <c r="E6" i="2"/>
  <c r="E3" i="2"/>
  <c r="E9" i="2"/>
  <c r="E11" i="2"/>
  <c r="E8" i="2"/>
  <c r="E2" i="2"/>
  <c r="E5" i="2"/>
  <c r="E7" i="2"/>
  <c r="E12" i="2"/>
  <c r="C5" i="2"/>
  <c r="C9" i="2"/>
  <c r="F9" i="2" s="1"/>
  <c r="G9" i="2" s="1"/>
  <c r="C13" i="2"/>
  <c r="F13" i="2" s="1"/>
  <c r="G13" i="2" s="1"/>
  <c r="C2" i="2"/>
  <c r="C6" i="2"/>
  <c r="C10" i="2"/>
  <c r="C7" i="2"/>
  <c r="C11" i="2"/>
  <c r="C3" i="2"/>
  <c r="F3" i="2" s="1"/>
  <c r="G3" i="2" s="1"/>
  <c r="C4" i="2"/>
  <c r="F4" i="2" s="1"/>
  <c r="G4" i="2" s="1"/>
  <c r="C8" i="2"/>
  <c r="C12" i="2"/>
  <c r="F12" i="2" s="1"/>
  <c r="G12" i="2" s="1"/>
  <c r="F10" i="2" l="1"/>
  <c r="G10" i="2" s="1"/>
  <c r="F7" i="2"/>
  <c r="G7" i="2" s="1"/>
  <c r="F11" i="2"/>
  <c r="G11" i="2" s="1"/>
  <c r="F6" i="2"/>
  <c r="G6" i="2" s="1"/>
  <c r="F8" i="2"/>
  <c r="G8" i="2" s="1"/>
  <c r="F5" i="2"/>
  <c r="G5" i="2" s="1"/>
  <c r="F2" i="2"/>
  <c r="G2" i="2" s="1"/>
  <c r="G14" i="2" s="1"/>
  <c r="G15" i="2" s="1"/>
  <c r="G18" i="2" s="1"/>
</calcChain>
</file>

<file path=xl/sharedStrings.xml><?xml version="1.0" encoding="utf-8"?>
<sst xmlns="http://schemas.openxmlformats.org/spreadsheetml/2006/main" count="37" uniqueCount="33">
  <si>
    <t>Distance along the beach (m)</t>
  </si>
  <si>
    <t>Stone</t>
  </si>
  <si>
    <t>Radius of curvature, r (cm)</t>
  </si>
  <si>
    <t>Long axis, l (cm)</t>
  </si>
  <si>
    <t>Cailleux Index</t>
  </si>
  <si>
    <t>Site</t>
  </si>
  <si>
    <t>Difference, d (R1-R2)</t>
  </si>
  <si>
    <r>
      <t>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</si>
  <si>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Mean Cailleux Index</t>
  </si>
  <si>
    <t>Rank distance,  R1</t>
  </si>
  <si>
    <t>Rank Ci, R2</t>
  </si>
  <si>
    <r>
      <t>Σd</t>
    </r>
    <r>
      <rPr>
        <b/>
        <vertAlign val="superscript"/>
        <sz val="11"/>
        <color theme="1"/>
        <rFont val="Calibri"/>
        <family val="2"/>
      </rPr>
      <t>2</t>
    </r>
  </si>
  <si>
    <r>
      <t>6Σd</t>
    </r>
    <r>
      <rPr>
        <b/>
        <vertAlign val="superscript"/>
        <sz val="11"/>
        <color theme="1"/>
        <rFont val="Calibri"/>
        <family val="2"/>
      </rPr>
      <t>2</t>
    </r>
  </si>
  <si>
    <t>Number, n</t>
  </si>
  <si>
    <r>
      <t>n(n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-1)</t>
    </r>
  </si>
  <si>
    <t>SRCC, ρ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</si>
  <si>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
If you have only 10 sets of data, then delete the contents of the last two lines, otherwise it will calculate the value incorrectly.</t>
    </r>
  </si>
  <si>
    <t>Notes:</t>
  </si>
  <si>
    <t>Enter values for r and l (or a) in the correct columns - make sure these are in cm.</t>
  </si>
  <si>
    <t>Power's</t>
  </si>
  <si>
    <t>For Power's, only enter the following (upper or lower case):
WR for well-rounded; R for rounded; SR for sub-rounded; SA for sub-angular; A for angular; VA for very angular</t>
  </si>
  <si>
    <t>If you don't have 10 stones for a site - just enter what you have got.</t>
  </si>
  <si>
    <t>Change the distance along the beach as necessary.</t>
  </si>
  <si>
    <t>Don't change the site number or type anything in Col F.</t>
  </si>
  <si>
    <t>Well-rounded</t>
  </si>
  <si>
    <t>Rounded</t>
  </si>
  <si>
    <t>Sub-rounded</t>
  </si>
  <si>
    <t>Sub-angular</t>
  </si>
  <si>
    <t>Angular</t>
  </si>
  <si>
    <t>Very angular</t>
  </si>
  <si>
    <t>Frequency</t>
  </si>
  <si>
    <t>Total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</si>
  <si>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
If you have only 10 sets of data, then delete the contents of the last two lines.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</si>
</sst>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0" fontId="1" fillId="0" borderId="0" xfId="0" applyFont="1" applyAlignment="1">
      <alignment wrapText="1"/>
    </xf>
    <xf numFmtId="0" fontId="0" fillId="2" borderId="3" xfId="0" applyFill="1" applyBorder="1" applyAlignment="1">
      <alignment vertic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/>
    </xf>
    <xf numFmtId="0" fontId="0" fillId="0" borderId="5" xfId="0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 applyAlignment="1">
      <alignment vertical="center"/>
    </xf>
    <xf numFmtId="1" fontId="0" fillId="0" borderId="8" xfId="0" applyNumberFormat="1" applyBorder="1"/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1" fontId="0" fillId="0" borderId="11" xfId="0" applyNumberFormat="1" applyBorder="1"/>
    <xf numFmtId="1" fontId="0" fillId="0" borderId="12" xfId="0" applyNumberFormat="1" applyBorder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168" fontId="1" fillId="0" borderId="1" xfId="0" applyNumberFormat="1" applyFont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abSelected="1" workbookViewId="0">
      <pane ySplit="1" topLeftCell="A98" activePane="bottomLeft" state="frozen"/>
      <selection pane="bottomLeft" activeCell="I115" sqref="I115"/>
    </sheetView>
  </sheetViews>
  <sheetFormatPr defaultRowHeight="15" x14ac:dyDescent="0.25"/>
  <cols>
    <col min="1" max="1" width="4.42578125" bestFit="1" customWidth="1"/>
    <col min="2" max="2" width="15.140625" customWidth="1"/>
    <col min="3" max="3" width="6.140625" style="1" bestFit="1" customWidth="1"/>
    <col min="4" max="4" width="16" customWidth="1"/>
    <col min="5" max="5" width="9.85546875" customWidth="1"/>
    <col min="8" max="8" width="14.28515625" customWidth="1"/>
    <col min="9" max="13" width="11.28515625" customWidth="1"/>
  </cols>
  <sheetData>
    <row r="1" spans="1:13" s="5" customFormat="1" ht="30.75" thickBot="1" x14ac:dyDescent="0.3">
      <c r="A1" s="7" t="s">
        <v>5</v>
      </c>
      <c r="B1" s="7" t="s">
        <v>0</v>
      </c>
      <c r="C1" s="8" t="s">
        <v>1</v>
      </c>
      <c r="D1" s="7" t="s">
        <v>2</v>
      </c>
      <c r="E1" s="7" t="s">
        <v>3</v>
      </c>
      <c r="F1" s="7" t="s">
        <v>4</v>
      </c>
      <c r="G1" s="7" t="s">
        <v>19</v>
      </c>
    </row>
    <row r="2" spans="1:13" x14ac:dyDescent="0.25">
      <c r="A2" s="9">
        <v>1</v>
      </c>
      <c r="B2" s="10">
        <v>0</v>
      </c>
      <c r="C2" s="11">
        <v>1</v>
      </c>
      <c r="D2" s="12"/>
      <c r="E2" s="12"/>
      <c r="F2" s="13" t="str">
        <f>IFERROR((2*D2)/E2*1000,"")</f>
        <v/>
      </c>
      <c r="G2" s="14"/>
      <c r="I2" s="30" t="s">
        <v>17</v>
      </c>
      <c r="J2" s="30"/>
      <c r="K2" s="30"/>
      <c r="L2" s="30"/>
      <c r="M2" s="30"/>
    </row>
    <row r="3" spans="1:13" x14ac:dyDescent="0.25">
      <c r="A3" s="15">
        <v>1</v>
      </c>
      <c r="B3" s="6"/>
      <c r="C3" s="2">
        <v>2</v>
      </c>
      <c r="D3" s="3"/>
      <c r="E3" s="3"/>
      <c r="F3" s="4" t="str">
        <f t="shared" ref="F3:F66" si="0">IFERROR((2*D3)/E3*1000,"")</f>
        <v/>
      </c>
      <c r="G3" s="16"/>
      <c r="I3" s="31" t="s">
        <v>18</v>
      </c>
      <c r="J3" s="31"/>
      <c r="K3" s="31"/>
      <c r="L3" s="31"/>
      <c r="M3" s="31"/>
    </row>
    <row r="4" spans="1:13" x14ac:dyDescent="0.25">
      <c r="A4" s="15">
        <v>1</v>
      </c>
      <c r="B4" s="6"/>
      <c r="C4" s="2">
        <v>3</v>
      </c>
      <c r="D4" s="3"/>
      <c r="E4" s="3"/>
      <c r="F4" s="4" t="str">
        <f t="shared" si="0"/>
        <v/>
      </c>
      <c r="G4" s="16"/>
      <c r="I4" s="31"/>
      <c r="J4" s="31"/>
      <c r="K4" s="31"/>
      <c r="L4" s="31"/>
      <c r="M4" s="31"/>
    </row>
    <row r="5" spans="1:13" ht="15" customHeight="1" x14ac:dyDescent="0.25">
      <c r="A5" s="15">
        <v>1</v>
      </c>
      <c r="B5" s="6"/>
      <c r="C5" s="2">
        <v>4</v>
      </c>
      <c r="D5" s="3"/>
      <c r="E5" s="3"/>
      <c r="F5" s="4" t="str">
        <f t="shared" si="0"/>
        <v/>
      </c>
      <c r="G5" s="16"/>
      <c r="I5" s="31" t="s">
        <v>20</v>
      </c>
      <c r="J5" s="31"/>
      <c r="K5" s="31"/>
      <c r="L5" s="31"/>
      <c r="M5" s="31"/>
    </row>
    <row r="6" spans="1:13" x14ac:dyDescent="0.25">
      <c r="A6" s="15">
        <v>1</v>
      </c>
      <c r="B6" s="6"/>
      <c r="C6" s="2">
        <v>5</v>
      </c>
      <c r="D6" s="3"/>
      <c r="E6" s="3"/>
      <c r="F6" s="4" t="str">
        <f t="shared" si="0"/>
        <v/>
      </c>
      <c r="G6" s="16"/>
      <c r="I6" s="31"/>
      <c r="J6" s="31"/>
      <c r="K6" s="31"/>
      <c r="L6" s="31"/>
      <c r="M6" s="31"/>
    </row>
    <row r="7" spans="1:13" x14ac:dyDescent="0.25">
      <c r="A7" s="15">
        <v>1</v>
      </c>
      <c r="B7" s="6"/>
      <c r="C7" s="2">
        <v>6</v>
      </c>
      <c r="D7" s="3"/>
      <c r="E7" s="3"/>
      <c r="F7" s="4" t="str">
        <f t="shared" si="0"/>
        <v/>
      </c>
      <c r="G7" s="16"/>
      <c r="I7" s="31"/>
      <c r="J7" s="31"/>
      <c r="K7" s="31"/>
      <c r="L7" s="31"/>
      <c r="M7" s="31"/>
    </row>
    <row r="8" spans="1:13" x14ac:dyDescent="0.25">
      <c r="A8" s="15">
        <v>1</v>
      </c>
      <c r="B8" s="6"/>
      <c r="C8" s="2">
        <v>7</v>
      </c>
      <c r="D8" s="3"/>
      <c r="E8" s="3"/>
      <c r="F8" s="4" t="str">
        <f t="shared" si="0"/>
        <v/>
      </c>
      <c r="G8" s="16"/>
      <c r="I8" s="31" t="s">
        <v>21</v>
      </c>
      <c r="J8" s="31"/>
      <c r="K8" s="31"/>
      <c r="L8" s="31"/>
      <c r="M8" s="31"/>
    </row>
    <row r="9" spans="1:13" x14ac:dyDescent="0.25">
      <c r="A9" s="15">
        <v>1</v>
      </c>
      <c r="B9" s="6"/>
      <c r="C9" s="2">
        <v>8</v>
      </c>
      <c r="D9" s="3"/>
      <c r="E9" s="3"/>
      <c r="F9" s="4" t="str">
        <f t="shared" si="0"/>
        <v/>
      </c>
      <c r="G9" s="16"/>
      <c r="I9" s="31"/>
      <c r="J9" s="31"/>
      <c r="K9" s="31"/>
      <c r="L9" s="31"/>
      <c r="M9" s="31"/>
    </row>
    <row r="10" spans="1:13" ht="15" customHeight="1" x14ac:dyDescent="0.25">
      <c r="A10" s="15">
        <v>1</v>
      </c>
      <c r="B10" s="6"/>
      <c r="C10" s="2">
        <v>9</v>
      </c>
      <c r="D10" s="3"/>
      <c r="E10" s="3"/>
      <c r="F10" s="4" t="str">
        <f t="shared" si="0"/>
        <v/>
      </c>
      <c r="G10" s="16"/>
      <c r="I10" s="31" t="s">
        <v>22</v>
      </c>
      <c r="J10" s="31"/>
      <c r="K10" s="31"/>
      <c r="L10" s="31"/>
      <c r="M10" s="31"/>
    </row>
    <row r="11" spans="1:13" ht="15.75" thickBot="1" x14ac:dyDescent="0.3">
      <c r="A11" s="17">
        <v>1</v>
      </c>
      <c r="B11" s="18"/>
      <c r="C11" s="19">
        <v>10</v>
      </c>
      <c r="D11" s="20"/>
      <c r="E11" s="20"/>
      <c r="F11" s="21" t="str">
        <f t="shared" si="0"/>
        <v/>
      </c>
      <c r="G11" s="22"/>
      <c r="I11" s="31" t="s">
        <v>23</v>
      </c>
      <c r="J11" s="31"/>
      <c r="K11" s="31"/>
      <c r="L11" s="31"/>
      <c r="M11" s="31"/>
    </row>
    <row r="12" spans="1:13" x14ac:dyDescent="0.25">
      <c r="A12" s="9">
        <v>2</v>
      </c>
      <c r="B12" s="10">
        <v>100</v>
      </c>
      <c r="C12" s="11">
        <v>1</v>
      </c>
      <c r="D12" s="12"/>
      <c r="E12" s="12"/>
      <c r="F12" s="13" t="str">
        <f t="shared" si="0"/>
        <v/>
      </c>
      <c r="G12" s="14"/>
    </row>
    <row r="13" spans="1:13" x14ac:dyDescent="0.25">
      <c r="A13" s="15">
        <v>2</v>
      </c>
      <c r="B13" s="6"/>
      <c r="C13" s="2">
        <v>2</v>
      </c>
      <c r="D13" s="3"/>
      <c r="E13" s="3"/>
      <c r="F13" s="4" t="str">
        <f t="shared" si="0"/>
        <v/>
      </c>
      <c r="G13" s="16"/>
    </row>
    <row r="14" spans="1:13" x14ac:dyDescent="0.25">
      <c r="A14" s="15">
        <v>2</v>
      </c>
      <c r="B14" s="6"/>
      <c r="C14" s="2">
        <v>3</v>
      </c>
      <c r="D14" s="3"/>
      <c r="E14" s="3"/>
      <c r="F14" s="4" t="str">
        <f t="shared" si="0"/>
        <v/>
      </c>
      <c r="G14" s="16"/>
    </row>
    <row r="15" spans="1:13" x14ac:dyDescent="0.25">
      <c r="A15" s="15">
        <v>2</v>
      </c>
      <c r="B15" s="6"/>
      <c r="C15" s="2">
        <v>4</v>
      </c>
      <c r="D15" s="3"/>
      <c r="E15" s="3"/>
      <c r="F15" s="4" t="str">
        <f t="shared" si="0"/>
        <v/>
      </c>
      <c r="G15" s="16"/>
    </row>
    <row r="16" spans="1:13" x14ac:dyDescent="0.25">
      <c r="A16" s="15">
        <v>2</v>
      </c>
      <c r="B16" s="6"/>
      <c r="C16" s="2">
        <v>5</v>
      </c>
      <c r="D16" s="3"/>
      <c r="E16" s="3"/>
      <c r="F16" s="4" t="str">
        <f t="shared" si="0"/>
        <v/>
      </c>
      <c r="G16" s="16"/>
    </row>
    <row r="17" spans="1:7" x14ac:dyDescent="0.25">
      <c r="A17" s="15">
        <v>2</v>
      </c>
      <c r="B17" s="6"/>
      <c r="C17" s="2">
        <v>6</v>
      </c>
      <c r="D17" s="3"/>
      <c r="E17" s="3"/>
      <c r="F17" s="4" t="str">
        <f t="shared" si="0"/>
        <v/>
      </c>
      <c r="G17" s="16"/>
    </row>
    <row r="18" spans="1:7" x14ac:dyDescent="0.25">
      <c r="A18" s="15">
        <v>2</v>
      </c>
      <c r="B18" s="6"/>
      <c r="C18" s="2">
        <v>7</v>
      </c>
      <c r="D18" s="3"/>
      <c r="E18" s="3"/>
      <c r="F18" s="4" t="str">
        <f t="shared" si="0"/>
        <v/>
      </c>
      <c r="G18" s="16"/>
    </row>
    <row r="19" spans="1:7" x14ac:dyDescent="0.25">
      <c r="A19" s="15">
        <v>2</v>
      </c>
      <c r="B19" s="6"/>
      <c r="C19" s="2">
        <v>8</v>
      </c>
      <c r="D19" s="3"/>
      <c r="E19" s="3"/>
      <c r="F19" s="4" t="str">
        <f t="shared" si="0"/>
        <v/>
      </c>
      <c r="G19" s="16"/>
    </row>
    <row r="20" spans="1:7" x14ac:dyDescent="0.25">
      <c r="A20" s="15">
        <v>2</v>
      </c>
      <c r="B20" s="6"/>
      <c r="C20" s="2">
        <v>9</v>
      </c>
      <c r="D20" s="3"/>
      <c r="E20" s="3"/>
      <c r="F20" s="4" t="str">
        <f t="shared" si="0"/>
        <v/>
      </c>
      <c r="G20" s="16"/>
    </row>
    <row r="21" spans="1:7" ht="15.75" thickBot="1" x14ac:dyDescent="0.3">
      <c r="A21" s="17">
        <v>2</v>
      </c>
      <c r="B21" s="18"/>
      <c r="C21" s="19">
        <v>10</v>
      </c>
      <c r="D21" s="20"/>
      <c r="E21" s="20"/>
      <c r="F21" s="21" t="str">
        <f t="shared" si="0"/>
        <v/>
      </c>
      <c r="G21" s="22"/>
    </row>
    <row r="22" spans="1:7" x14ac:dyDescent="0.25">
      <c r="A22" s="9">
        <v>3</v>
      </c>
      <c r="B22" s="10">
        <v>200</v>
      </c>
      <c r="C22" s="11">
        <v>1</v>
      </c>
      <c r="D22" s="12"/>
      <c r="E22" s="12"/>
      <c r="F22" s="13" t="str">
        <f t="shared" si="0"/>
        <v/>
      </c>
      <c r="G22" s="14"/>
    </row>
    <row r="23" spans="1:7" x14ac:dyDescent="0.25">
      <c r="A23" s="15">
        <v>3</v>
      </c>
      <c r="B23" s="6"/>
      <c r="C23" s="2">
        <v>2</v>
      </c>
      <c r="D23" s="3"/>
      <c r="E23" s="3"/>
      <c r="F23" s="4" t="str">
        <f t="shared" si="0"/>
        <v/>
      </c>
      <c r="G23" s="16"/>
    </row>
    <row r="24" spans="1:7" x14ac:dyDescent="0.25">
      <c r="A24" s="15">
        <v>3</v>
      </c>
      <c r="B24" s="6"/>
      <c r="C24" s="2">
        <v>3</v>
      </c>
      <c r="D24" s="3"/>
      <c r="E24" s="3"/>
      <c r="F24" s="4" t="str">
        <f t="shared" si="0"/>
        <v/>
      </c>
      <c r="G24" s="16"/>
    </row>
    <row r="25" spans="1:7" x14ac:dyDescent="0.25">
      <c r="A25" s="15">
        <v>3</v>
      </c>
      <c r="B25" s="6"/>
      <c r="C25" s="2">
        <v>4</v>
      </c>
      <c r="D25" s="3"/>
      <c r="E25" s="3"/>
      <c r="F25" s="4" t="str">
        <f t="shared" si="0"/>
        <v/>
      </c>
      <c r="G25" s="16"/>
    </row>
    <row r="26" spans="1:7" x14ac:dyDescent="0.25">
      <c r="A26" s="15">
        <v>3</v>
      </c>
      <c r="B26" s="6"/>
      <c r="C26" s="2">
        <v>5</v>
      </c>
      <c r="D26" s="3"/>
      <c r="E26" s="3"/>
      <c r="F26" s="4" t="str">
        <f t="shared" si="0"/>
        <v/>
      </c>
      <c r="G26" s="16"/>
    </row>
    <row r="27" spans="1:7" x14ac:dyDescent="0.25">
      <c r="A27" s="15">
        <v>3</v>
      </c>
      <c r="B27" s="6"/>
      <c r="C27" s="2">
        <v>6</v>
      </c>
      <c r="D27" s="3"/>
      <c r="E27" s="3"/>
      <c r="F27" s="4" t="str">
        <f t="shared" si="0"/>
        <v/>
      </c>
      <c r="G27" s="16"/>
    </row>
    <row r="28" spans="1:7" x14ac:dyDescent="0.25">
      <c r="A28" s="15">
        <v>3</v>
      </c>
      <c r="B28" s="6"/>
      <c r="C28" s="2">
        <v>7</v>
      </c>
      <c r="D28" s="3"/>
      <c r="E28" s="3"/>
      <c r="F28" s="4" t="str">
        <f t="shared" si="0"/>
        <v/>
      </c>
      <c r="G28" s="16"/>
    </row>
    <row r="29" spans="1:7" x14ac:dyDescent="0.25">
      <c r="A29" s="15">
        <v>3</v>
      </c>
      <c r="B29" s="6"/>
      <c r="C29" s="2">
        <v>8</v>
      </c>
      <c r="D29" s="3"/>
      <c r="E29" s="3"/>
      <c r="F29" s="4" t="str">
        <f t="shared" si="0"/>
        <v/>
      </c>
      <c r="G29" s="16"/>
    </row>
    <row r="30" spans="1:7" x14ac:dyDescent="0.25">
      <c r="A30" s="15">
        <v>3</v>
      </c>
      <c r="B30" s="6"/>
      <c r="C30" s="2">
        <v>9</v>
      </c>
      <c r="D30" s="3"/>
      <c r="E30" s="3"/>
      <c r="F30" s="4" t="str">
        <f t="shared" si="0"/>
        <v/>
      </c>
      <c r="G30" s="16"/>
    </row>
    <row r="31" spans="1:7" ht="15.75" thickBot="1" x14ac:dyDescent="0.3">
      <c r="A31" s="17">
        <v>3</v>
      </c>
      <c r="B31" s="18"/>
      <c r="C31" s="19">
        <v>10</v>
      </c>
      <c r="D31" s="20"/>
      <c r="E31" s="20"/>
      <c r="F31" s="21" t="str">
        <f t="shared" si="0"/>
        <v/>
      </c>
      <c r="G31" s="22"/>
    </row>
    <row r="32" spans="1:7" x14ac:dyDescent="0.25">
      <c r="A32" s="9">
        <v>4</v>
      </c>
      <c r="B32" s="10">
        <v>300</v>
      </c>
      <c r="C32" s="11">
        <v>1</v>
      </c>
      <c r="D32" s="12"/>
      <c r="E32" s="12"/>
      <c r="F32" s="13" t="str">
        <f t="shared" si="0"/>
        <v/>
      </c>
      <c r="G32" s="14"/>
    </row>
    <row r="33" spans="1:7" x14ac:dyDescent="0.25">
      <c r="A33" s="15">
        <v>4</v>
      </c>
      <c r="B33" s="6"/>
      <c r="C33" s="2">
        <v>2</v>
      </c>
      <c r="D33" s="3"/>
      <c r="E33" s="3"/>
      <c r="F33" s="4" t="str">
        <f t="shared" si="0"/>
        <v/>
      </c>
      <c r="G33" s="16"/>
    </row>
    <row r="34" spans="1:7" x14ac:dyDescent="0.25">
      <c r="A34" s="15">
        <v>4</v>
      </c>
      <c r="B34" s="6"/>
      <c r="C34" s="2">
        <v>3</v>
      </c>
      <c r="D34" s="3"/>
      <c r="E34" s="3"/>
      <c r="F34" s="4" t="str">
        <f t="shared" si="0"/>
        <v/>
      </c>
      <c r="G34" s="16"/>
    </row>
    <row r="35" spans="1:7" x14ac:dyDescent="0.25">
      <c r="A35" s="15">
        <v>4</v>
      </c>
      <c r="B35" s="6"/>
      <c r="C35" s="2">
        <v>4</v>
      </c>
      <c r="D35" s="3"/>
      <c r="E35" s="3"/>
      <c r="F35" s="4" t="str">
        <f t="shared" si="0"/>
        <v/>
      </c>
      <c r="G35" s="16"/>
    </row>
    <row r="36" spans="1:7" x14ac:dyDescent="0.25">
      <c r="A36" s="15">
        <v>4</v>
      </c>
      <c r="B36" s="6"/>
      <c r="C36" s="2">
        <v>5</v>
      </c>
      <c r="D36" s="3"/>
      <c r="E36" s="3"/>
      <c r="F36" s="4" t="str">
        <f t="shared" si="0"/>
        <v/>
      </c>
      <c r="G36" s="16"/>
    </row>
    <row r="37" spans="1:7" x14ac:dyDescent="0.25">
      <c r="A37" s="15">
        <v>4</v>
      </c>
      <c r="B37" s="6"/>
      <c r="C37" s="2">
        <v>6</v>
      </c>
      <c r="D37" s="3"/>
      <c r="E37" s="3"/>
      <c r="F37" s="4" t="str">
        <f t="shared" si="0"/>
        <v/>
      </c>
      <c r="G37" s="16"/>
    </row>
    <row r="38" spans="1:7" x14ac:dyDescent="0.25">
      <c r="A38" s="15">
        <v>4</v>
      </c>
      <c r="B38" s="6"/>
      <c r="C38" s="2">
        <v>7</v>
      </c>
      <c r="D38" s="3"/>
      <c r="E38" s="3"/>
      <c r="F38" s="4" t="str">
        <f t="shared" si="0"/>
        <v/>
      </c>
      <c r="G38" s="16"/>
    </row>
    <row r="39" spans="1:7" x14ac:dyDescent="0.25">
      <c r="A39" s="15">
        <v>4</v>
      </c>
      <c r="B39" s="6"/>
      <c r="C39" s="2">
        <v>8</v>
      </c>
      <c r="D39" s="3"/>
      <c r="E39" s="3"/>
      <c r="F39" s="4" t="str">
        <f t="shared" si="0"/>
        <v/>
      </c>
      <c r="G39" s="16"/>
    </row>
    <row r="40" spans="1:7" x14ac:dyDescent="0.25">
      <c r="A40" s="15">
        <v>4</v>
      </c>
      <c r="B40" s="6"/>
      <c r="C40" s="2">
        <v>9</v>
      </c>
      <c r="D40" s="3"/>
      <c r="E40" s="3"/>
      <c r="F40" s="4" t="str">
        <f t="shared" si="0"/>
        <v/>
      </c>
      <c r="G40" s="16"/>
    </row>
    <row r="41" spans="1:7" ht="15.75" thickBot="1" x14ac:dyDescent="0.3">
      <c r="A41" s="17">
        <v>4</v>
      </c>
      <c r="B41" s="18"/>
      <c r="C41" s="19">
        <v>10</v>
      </c>
      <c r="D41" s="20"/>
      <c r="E41" s="20"/>
      <c r="F41" s="21" t="str">
        <f t="shared" si="0"/>
        <v/>
      </c>
      <c r="G41" s="22"/>
    </row>
    <row r="42" spans="1:7" x14ac:dyDescent="0.25">
      <c r="A42" s="9">
        <v>5</v>
      </c>
      <c r="B42" s="10">
        <v>400</v>
      </c>
      <c r="C42" s="11">
        <v>1</v>
      </c>
      <c r="D42" s="12"/>
      <c r="E42" s="12"/>
      <c r="F42" s="13" t="str">
        <f t="shared" si="0"/>
        <v/>
      </c>
      <c r="G42" s="14"/>
    </row>
    <row r="43" spans="1:7" x14ac:dyDescent="0.25">
      <c r="A43" s="15">
        <v>5</v>
      </c>
      <c r="B43" s="6"/>
      <c r="C43" s="2">
        <v>2</v>
      </c>
      <c r="D43" s="3"/>
      <c r="E43" s="3"/>
      <c r="F43" s="4" t="str">
        <f t="shared" si="0"/>
        <v/>
      </c>
      <c r="G43" s="16"/>
    </row>
    <row r="44" spans="1:7" x14ac:dyDescent="0.25">
      <c r="A44" s="15">
        <v>5</v>
      </c>
      <c r="B44" s="6"/>
      <c r="C44" s="2">
        <v>3</v>
      </c>
      <c r="D44" s="3"/>
      <c r="E44" s="3"/>
      <c r="F44" s="4" t="str">
        <f t="shared" si="0"/>
        <v/>
      </c>
      <c r="G44" s="16"/>
    </row>
    <row r="45" spans="1:7" x14ac:dyDescent="0.25">
      <c r="A45" s="15">
        <v>5</v>
      </c>
      <c r="B45" s="6"/>
      <c r="C45" s="2">
        <v>4</v>
      </c>
      <c r="D45" s="3"/>
      <c r="E45" s="3"/>
      <c r="F45" s="4" t="str">
        <f t="shared" si="0"/>
        <v/>
      </c>
      <c r="G45" s="16"/>
    </row>
    <row r="46" spans="1:7" x14ac:dyDescent="0.25">
      <c r="A46" s="15">
        <v>5</v>
      </c>
      <c r="B46" s="6"/>
      <c r="C46" s="2">
        <v>5</v>
      </c>
      <c r="D46" s="3"/>
      <c r="E46" s="3"/>
      <c r="F46" s="4" t="str">
        <f t="shared" si="0"/>
        <v/>
      </c>
      <c r="G46" s="16"/>
    </row>
    <row r="47" spans="1:7" x14ac:dyDescent="0.25">
      <c r="A47" s="15">
        <v>5</v>
      </c>
      <c r="B47" s="6"/>
      <c r="C47" s="2">
        <v>6</v>
      </c>
      <c r="D47" s="3"/>
      <c r="E47" s="3"/>
      <c r="F47" s="4" t="str">
        <f t="shared" si="0"/>
        <v/>
      </c>
      <c r="G47" s="16"/>
    </row>
    <row r="48" spans="1:7" x14ac:dyDescent="0.25">
      <c r="A48" s="15">
        <v>5</v>
      </c>
      <c r="B48" s="6"/>
      <c r="C48" s="2">
        <v>7</v>
      </c>
      <c r="D48" s="3"/>
      <c r="E48" s="3"/>
      <c r="F48" s="4" t="str">
        <f t="shared" si="0"/>
        <v/>
      </c>
      <c r="G48" s="16"/>
    </row>
    <row r="49" spans="1:7" x14ac:dyDescent="0.25">
      <c r="A49" s="15">
        <v>5</v>
      </c>
      <c r="B49" s="6"/>
      <c r="C49" s="2">
        <v>8</v>
      </c>
      <c r="D49" s="3"/>
      <c r="E49" s="3"/>
      <c r="F49" s="4" t="str">
        <f t="shared" si="0"/>
        <v/>
      </c>
      <c r="G49" s="16"/>
    </row>
    <row r="50" spans="1:7" x14ac:dyDescent="0.25">
      <c r="A50" s="15">
        <v>5</v>
      </c>
      <c r="B50" s="6"/>
      <c r="C50" s="2">
        <v>9</v>
      </c>
      <c r="D50" s="3"/>
      <c r="E50" s="3"/>
      <c r="F50" s="4" t="str">
        <f t="shared" si="0"/>
        <v/>
      </c>
      <c r="G50" s="16"/>
    </row>
    <row r="51" spans="1:7" ht="15.75" thickBot="1" x14ac:dyDescent="0.3">
      <c r="A51" s="17">
        <v>5</v>
      </c>
      <c r="B51" s="18"/>
      <c r="C51" s="19">
        <v>10</v>
      </c>
      <c r="D51" s="20"/>
      <c r="E51" s="20"/>
      <c r="F51" s="21" t="str">
        <f t="shared" si="0"/>
        <v/>
      </c>
      <c r="G51" s="22"/>
    </row>
    <row r="52" spans="1:7" x14ac:dyDescent="0.25">
      <c r="A52" s="9">
        <v>6</v>
      </c>
      <c r="B52" s="10">
        <v>500</v>
      </c>
      <c r="C52" s="11">
        <v>1</v>
      </c>
      <c r="D52" s="12"/>
      <c r="E52" s="12"/>
      <c r="F52" s="13" t="str">
        <f t="shared" si="0"/>
        <v/>
      </c>
      <c r="G52" s="14"/>
    </row>
    <row r="53" spans="1:7" x14ac:dyDescent="0.25">
      <c r="A53" s="15">
        <v>6</v>
      </c>
      <c r="B53" s="6"/>
      <c r="C53" s="2">
        <v>2</v>
      </c>
      <c r="D53" s="3"/>
      <c r="E53" s="3"/>
      <c r="F53" s="4" t="str">
        <f t="shared" si="0"/>
        <v/>
      </c>
      <c r="G53" s="16"/>
    </row>
    <row r="54" spans="1:7" x14ac:dyDescent="0.25">
      <c r="A54" s="15">
        <v>6</v>
      </c>
      <c r="B54" s="6"/>
      <c r="C54" s="2">
        <v>3</v>
      </c>
      <c r="D54" s="3"/>
      <c r="E54" s="3"/>
      <c r="F54" s="4" t="str">
        <f t="shared" si="0"/>
        <v/>
      </c>
      <c r="G54" s="16"/>
    </row>
    <row r="55" spans="1:7" x14ac:dyDescent="0.25">
      <c r="A55" s="15">
        <v>6</v>
      </c>
      <c r="B55" s="6"/>
      <c r="C55" s="2">
        <v>4</v>
      </c>
      <c r="D55" s="3"/>
      <c r="E55" s="3"/>
      <c r="F55" s="4" t="str">
        <f t="shared" si="0"/>
        <v/>
      </c>
      <c r="G55" s="16"/>
    </row>
    <row r="56" spans="1:7" x14ac:dyDescent="0.25">
      <c r="A56" s="15">
        <v>6</v>
      </c>
      <c r="B56" s="6"/>
      <c r="C56" s="2">
        <v>5</v>
      </c>
      <c r="D56" s="3"/>
      <c r="E56" s="3"/>
      <c r="F56" s="4" t="str">
        <f t="shared" si="0"/>
        <v/>
      </c>
      <c r="G56" s="16"/>
    </row>
    <row r="57" spans="1:7" x14ac:dyDescent="0.25">
      <c r="A57" s="15">
        <v>6</v>
      </c>
      <c r="B57" s="6"/>
      <c r="C57" s="2">
        <v>6</v>
      </c>
      <c r="D57" s="3"/>
      <c r="E57" s="3"/>
      <c r="F57" s="4" t="str">
        <f t="shared" si="0"/>
        <v/>
      </c>
      <c r="G57" s="16"/>
    </row>
    <row r="58" spans="1:7" x14ac:dyDescent="0.25">
      <c r="A58" s="15">
        <v>6</v>
      </c>
      <c r="B58" s="6"/>
      <c r="C58" s="2">
        <v>7</v>
      </c>
      <c r="D58" s="3"/>
      <c r="E58" s="3"/>
      <c r="F58" s="4" t="str">
        <f t="shared" si="0"/>
        <v/>
      </c>
      <c r="G58" s="16"/>
    </row>
    <row r="59" spans="1:7" x14ac:dyDescent="0.25">
      <c r="A59" s="15">
        <v>6</v>
      </c>
      <c r="B59" s="6"/>
      <c r="C59" s="2">
        <v>8</v>
      </c>
      <c r="D59" s="3"/>
      <c r="E59" s="3"/>
      <c r="F59" s="4" t="str">
        <f t="shared" si="0"/>
        <v/>
      </c>
      <c r="G59" s="16"/>
    </row>
    <row r="60" spans="1:7" x14ac:dyDescent="0.25">
      <c r="A60" s="15">
        <v>6</v>
      </c>
      <c r="B60" s="6"/>
      <c r="C60" s="2">
        <v>9</v>
      </c>
      <c r="D60" s="3"/>
      <c r="E60" s="3"/>
      <c r="F60" s="4" t="str">
        <f t="shared" si="0"/>
        <v/>
      </c>
      <c r="G60" s="16"/>
    </row>
    <row r="61" spans="1:7" ht="15.75" thickBot="1" x14ac:dyDescent="0.3">
      <c r="A61" s="17">
        <v>6</v>
      </c>
      <c r="B61" s="18"/>
      <c r="C61" s="19">
        <v>10</v>
      </c>
      <c r="D61" s="20"/>
      <c r="E61" s="20"/>
      <c r="F61" s="21" t="str">
        <f t="shared" si="0"/>
        <v/>
      </c>
      <c r="G61" s="22"/>
    </row>
    <row r="62" spans="1:7" x14ac:dyDescent="0.25">
      <c r="A62" s="9">
        <v>7</v>
      </c>
      <c r="B62" s="10">
        <v>600</v>
      </c>
      <c r="C62" s="11">
        <v>1</v>
      </c>
      <c r="D62" s="12"/>
      <c r="E62" s="12"/>
      <c r="F62" s="13" t="str">
        <f t="shared" si="0"/>
        <v/>
      </c>
      <c r="G62" s="14"/>
    </row>
    <row r="63" spans="1:7" x14ac:dyDescent="0.25">
      <c r="A63" s="15">
        <v>7</v>
      </c>
      <c r="B63" s="6"/>
      <c r="C63" s="2">
        <v>2</v>
      </c>
      <c r="D63" s="3"/>
      <c r="E63" s="3"/>
      <c r="F63" s="4" t="str">
        <f t="shared" si="0"/>
        <v/>
      </c>
      <c r="G63" s="16"/>
    </row>
    <row r="64" spans="1:7" x14ac:dyDescent="0.25">
      <c r="A64" s="15">
        <v>7</v>
      </c>
      <c r="B64" s="6"/>
      <c r="C64" s="2">
        <v>3</v>
      </c>
      <c r="D64" s="3"/>
      <c r="E64" s="3"/>
      <c r="F64" s="4" t="str">
        <f t="shared" si="0"/>
        <v/>
      </c>
      <c r="G64" s="16"/>
    </row>
    <row r="65" spans="1:7" x14ac:dyDescent="0.25">
      <c r="A65" s="15">
        <v>7</v>
      </c>
      <c r="B65" s="6"/>
      <c r="C65" s="2">
        <v>4</v>
      </c>
      <c r="D65" s="3"/>
      <c r="E65" s="3"/>
      <c r="F65" s="4" t="str">
        <f t="shared" si="0"/>
        <v/>
      </c>
      <c r="G65" s="16"/>
    </row>
    <row r="66" spans="1:7" x14ac:dyDescent="0.25">
      <c r="A66" s="15">
        <v>7</v>
      </c>
      <c r="B66" s="6"/>
      <c r="C66" s="2">
        <v>5</v>
      </c>
      <c r="D66" s="3"/>
      <c r="E66" s="3"/>
      <c r="F66" s="4" t="str">
        <f t="shared" si="0"/>
        <v/>
      </c>
      <c r="G66" s="16"/>
    </row>
    <row r="67" spans="1:7" x14ac:dyDescent="0.25">
      <c r="A67" s="15">
        <v>7</v>
      </c>
      <c r="B67" s="6"/>
      <c r="C67" s="2">
        <v>6</v>
      </c>
      <c r="D67" s="3"/>
      <c r="E67" s="3"/>
      <c r="F67" s="4" t="str">
        <f t="shared" ref="F67:F121" si="1">IFERROR((2*D67)/E67*1000,"")</f>
        <v/>
      </c>
      <c r="G67" s="16"/>
    </row>
    <row r="68" spans="1:7" x14ac:dyDescent="0.25">
      <c r="A68" s="15">
        <v>7</v>
      </c>
      <c r="B68" s="6"/>
      <c r="C68" s="2">
        <v>7</v>
      </c>
      <c r="D68" s="3"/>
      <c r="E68" s="3"/>
      <c r="F68" s="4" t="str">
        <f t="shared" si="1"/>
        <v/>
      </c>
      <c r="G68" s="16"/>
    </row>
    <row r="69" spans="1:7" x14ac:dyDescent="0.25">
      <c r="A69" s="15">
        <v>7</v>
      </c>
      <c r="B69" s="6"/>
      <c r="C69" s="2">
        <v>8</v>
      </c>
      <c r="D69" s="3"/>
      <c r="E69" s="3"/>
      <c r="F69" s="4" t="str">
        <f t="shared" si="1"/>
        <v/>
      </c>
      <c r="G69" s="16"/>
    </row>
    <row r="70" spans="1:7" x14ac:dyDescent="0.25">
      <c r="A70" s="15">
        <v>7</v>
      </c>
      <c r="B70" s="6"/>
      <c r="C70" s="2">
        <v>9</v>
      </c>
      <c r="D70" s="3"/>
      <c r="E70" s="3"/>
      <c r="F70" s="4" t="str">
        <f t="shared" si="1"/>
        <v/>
      </c>
      <c r="G70" s="16"/>
    </row>
    <row r="71" spans="1:7" ht="15.75" thickBot="1" x14ac:dyDescent="0.3">
      <c r="A71" s="17">
        <v>7</v>
      </c>
      <c r="B71" s="18"/>
      <c r="C71" s="19">
        <v>10</v>
      </c>
      <c r="D71" s="20"/>
      <c r="E71" s="20"/>
      <c r="F71" s="21" t="str">
        <f t="shared" si="1"/>
        <v/>
      </c>
      <c r="G71" s="22"/>
    </row>
    <row r="72" spans="1:7" x14ac:dyDescent="0.25">
      <c r="A72" s="9">
        <v>8</v>
      </c>
      <c r="B72" s="10">
        <v>700</v>
      </c>
      <c r="C72" s="11">
        <v>1</v>
      </c>
      <c r="D72" s="12"/>
      <c r="E72" s="12"/>
      <c r="F72" s="13" t="str">
        <f t="shared" si="1"/>
        <v/>
      </c>
      <c r="G72" s="14"/>
    </row>
    <row r="73" spans="1:7" x14ac:dyDescent="0.25">
      <c r="A73" s="15">
        <v>8</v>
      </c>
      <c r="B73" s="6"/>
      <c r="C73" s="2">
        <v>2</v>
      </c>
      <c r="D73" s="3"/>
      <c r="E73" s="3"/>
      <c r="F73" s="4" t="str">
        <f t="shared" si="1"/>
        <v/>
      </c>
      <c r="G73" s="16"/>
    </row>
    <row r="74" spans="1:7" x14ac:dyDescent="0.25">
      <c r="A74" s="15">
        <v>8</v>
      </c>
      <c r="B74" s="6"/>
      <c r="C74" s="2">
        <v>3</v>
      </c>
      <c r="D74" s="3"/>
      <c r="E74" s="3"/>
      <c r="F74" s="4" t="str">
        <f t="shared" si="1"/>
        <v/>
      </c>
      <c r="G74" s="16"/>
    </row>
    <row r="75" spans="1:7" x14ac:dyDescent="0.25">
      <c r="A75" s="15">
        <v>8</v>
      </c>
      <c r="B75" s="6"/>
      <c r="C75" s="2">
        <v>4</v>
      </c>
      <c r="D75" s="3"/>
      <c r="E75" s="3"/>
      <c r="F75" s="4" t="str">
        <f t="shared" si="1"/>
        <v/>
      </c>
      <c r="G75" s="16"/>
    </row>
    <row r="76" spans="1:7" x14ac:dyDescent="0.25">
      <c r="A76" s="15">
        <v>8</v>
      </c>
      <c r="B76" s="6"/>
      <c r="C76" s="2">
        <v>5</v>
      </c>
      <c r="D76" s="3"/>
      <c r="E76" s="3"/>
      <c r="F76" s="4" t="str">
        <f t="shared" si="1"/>
        <v/>
      </c>
      <c r="G76" s="16"/>
    </row>
    <row r="77" spans="1:7" x14ac:dyDescent="0.25">
      <c r="A77" s="15">
        <v>8</v>
      </c>
      <c r="B77" s="6"/>
      <c r="C77" s="2">
        <v>6</v>
      </c>
      <c r="D77" s="3"/>
      <c r="E77" s="3"/>
      <c r="F77" s="4" t="str">
        <f t="shared" si="1"/>
        <v/>
      </c>
      <c r="G77" s="16"/>
    </row>
    <row r="78" spans="1:7" x14ac:dyDescent="0.25">
      <c r="A78" s="15">
        <v>8</v>
      </c>
      <c r="B78" s="6"/>
      <c r="C78" s="2">
        <v>7</v>
      </c>
      <c r="D78" s="3"/>
      <c r="E78" s="3"/>
      <c r="F78" s="4" t="str">
        <f t="shared" si="1"/>
        <v/>
      </c>
      <c r="G78" s="16"/>
    </row>
    <row r="79" spans="1:7" x14ac:dyDescent="0.25">
      <c r="A79" s="15">
        <v>8</v>
      </c>
      <c r="B79" s="6"/>
      <c r="C79" s="2">
        <v>8</v>
      </c>
      <c r="D79" s="3"/>
      <c r="E79" s="3"/>
      <c r="F79" s="4" t="str">
        <f t="shared" si="1"/>
        <v/>
      </c>
      <c r="G79" s="16"/>
    </row>
    <row r="80" spans="1:7" x14ac:dyDescent="0.25">
      <c r="A80" s="15">
        <v>8</v>
      </c>
      <c r="B80" s="6"/>
      <c r="C80" s="2">
        <v>9</v>
      </c>
      <c r="D80" s="3"/>
      <c r="E80" s="3"/>
      <c r="F80" s="4" t="str">
        <f t="shared" si="1"/>
        <v/>
      </c>
      <c r="G80" s="16"/>
    </row>
    <row r="81" spans="1:7" ht="15.75" thickBot="1" x14ac:dyDescent="0.3">
      <c r="A81" s="17">
        <v>8</v>
      </c>
      <c r="B81" s="18"/>
      <c r="C81" s="19">
        <v>10</v>
      </c>
      <c r="D81" s="20"/>
      <c r="E81" s="20"/>
      <c r="F81" s="21" t="str">
        <f t="shared" si="1"/>
        <v/>
      </c>
      <c r="G81" s="22"/>
    </row>
    <row r="82" spans="1:7" x14ac:dyDescent="0.25">
      <c r="A82" s="9">
        <v>9</v>
      </c>
      <c r="B82" s="10">
        <v>800</v>
      </c>
      <c r="C82" s="11">
        <v>1</v>
      </c>
      <c r="D82" s="12"/>
      <c r="E82" s="12"/>
      <c r="F82" s="13" t="str">
        <f t="shared" si="1"/>
        <v/>
      </c>
      <c r="G82" s="14"/>
    </row>
    <row r="83" spans="1:7" x14ac:dyDescent="0.25">
      <c r="A83" s="15">
        <v>9</v>
      </c>
      <c r="B83" s="6"/>
      <c r="C83" s="2">
        <v>2</v>
      </c>
      <c r="D83" s="3"/>
      <c r="E83" s="3"/>
      <c r="F83" s="4" t="str">
        <f t="shared" si="1"/>
        <v/>
      </c>
      <c r="G83" s="16"/>
    </row>
    <row r="84" spans="1:7" x14ac:dyDescent="0.25">
      <c r="A84" s="15">
        <v>9</v>
      </c>
      <c r="B84" s="6"/>
      <c r="C84" s="2">
        <v>3</v>
      </c>
      <c r="D84" s="3"/>
      <c r="E84" s="3"/>
      <c r="F84" s="4" t="str">
        <f t="shared" si="1"/>
        <v/>
      </c>
      <c r="G84" s="16"/>
    </row>
    <row r="85" spans="1:7" x14ac:dyDescent="0.25">
      <c r="A85" s="15">
        <v>9</v>
      </c>
      <c r="B85" s="6"/>
      <c r="C85" s="2">
        <v>4</v>
      </c>
      <c r="D85" s="3"/>
      <c r="E85" s="3"/>
      <c r="F85" s="4" t="str">
        <f t="shared" si="1"/>
        <v/>
      </c>
      <c r="G85" s="16"/>
    </row>
    <row r="86" spans="1:7" x14ac:dyDescent="0.25">
      <c r="A86" s="15">
        <v>9</v>
      </c>
      <c r="B86" s="6"/>
      <c r="C86" s="2">
        <v>5</v>
      </c>
      <c r="D86" s="3"/>
      <c r="E86" s="3"/>
      <c r="F86" s="4" t="str">
        <f t="shared" si="1"/>
        <v/>
      </c>
      <c r="G86" s="16"/>
    </row>
    <row r="87" spans="1:7" x14ac:dyDescent="0.25">
      <c r="A87" s="15">
        <v>9</v>
      </c>
      <c r="B87" s="6"/>
      <c r="C87" s="2">
        <v>6</v>
      </c>
      <c r="D87" s="3"/>
      <c r="E87" s="3"/>
      <c r="F87" s="4" t="str">
        <f t="shared" si="1"/>
        <v/>
      </c>
      <c r="G87" s="16"/>
    </row>
    <row r="88" spans="1:7" x14ac:dyDescent="0.25">
      <c r="A88" s="15">
        <v>9</v>
      </c>
      <c r="B88" s="6"/>
      <c r="C88" s="2">
        <v>7</v>
      </c>
      <c r="D88" s="3"/>
      <c r="E88" s="3"/>
      <c r="F88" s="4" t="str">
        <f t="shared" si="1"/>
        <v/>
      </c>
      <c r="G88" s="16"/>
    </row>
    <row r="89" spans="1:7" x14ac:dyDescent="0.25">
      <c r="A89" s="15">
        <v>9</v>
      </c>
      <c r="B89" s="6"/>
      <c r="C89" s="2">
        <v>8</v>
      </c>
      <c r="D89" s="3"/>
      <c r="E89" s="3"/>
      <c r="F89" s="4" t="str">
        <f t="shared" si="1"/>
        <v/>
      </c>
      <c r="G89" s="16"/>
    </row>
    <row r="90" spans="1:7" x14ac:dyDescent="0.25">
      <c r="A90" s="15">
        <v>9</v>
      </c>
      <c r="B90" s="6"/>
      <c r="C90" s="2">
        <v>9</v>
      </c>
      <c r="D90" s="3"/>
      <c r="E90" s="3"/>
      <c r="F90" s="4" t="str">
        <f t="shared" si="1"/>
        <v/>
      </c>
      <c r="G90" s="16"/>
    </row>
    <row r="91" spans="1:7" ht="15.75" thickBot="1" x14ac:dyDescent="0.3">
      <c r="A91" s="17">
        <v>9</v>
      </c>
      <c r="B91" s="18"/>
      <c r="C91" s="19">
        <v>10</v>
      </c>
      <c r="D91" s="20"/>
      <c r="E91" s="20"/>
      <c r="F91" s="21" t="str">
        <f t="shared" si="1"/>
        <v/>
      </c>
      <c r="G91" s="22"/>
    </row>
    <row r="92" spans="1:7" x14ac:dyDescent="0.25">
      <c r="A92" s="9">
        <v>10</v>
      </c>
      <c r="B92" s="10">
        <v>900</v>
      </c>
      <c r="C92" s="11">
        <v>1</v>
      </c>
      <c r="D92" s="12"/>
      <c r="E92" s="12"/>
      <c r="F92" s="13" t="str">
        <f t="shared" si="1"/>
        <v/>
      </c>
      <c r="G92" s="14"/>
    </row>
    <row r="93" spans="1:7" x14ac:dyDescent="0.25">
      <c r="A93" s="15">
        <v>10</v>
      </c>
      <c r="B93" s="6"/>
      <c r="C93" s="2">
        <v>2</v>
      </c>
      <c r="D93" s="3"/>
      <c r="E93" s="3"/>
      <c r="F93" s="4" t="str">
        <f t="shared" si="1"/>
        <v/>
      </c>
      <c r="G93" s="16"/>
    </row>
    <row r="94" spans="1:7" x14ac:dyDescent="0.25">
      <c r="A94" s="15">
        <v>10</v>
      </c>
      <c r="B94" s="6"/>
      <c r="C94" s="2">
        <v>3</v>
      </c>
      <c r="D94" s="3"/>
      <c r="E94" s="3"/>
      <c r="F94" s="4" t="str">
        <f t="shared" si="1"/>
        <v/>
      </c>
      <c r="G94" s="16"/>
    </row>
    <row r="95" spans="1:7" x14ac:dyDescent="0.25">
      <c r="A95" s="15">
        <v>10</v>
      </c>
      <c r="B95" s="6"/>
      <c r="C95" s="2">
        <v>4</v>
      </c>
      <c r="D95" s="3"/>
      <c r="E95" s="3"/>
      <c r="F95" s="4" t="str">
        <f t="shared" si="1"/>
        <v/>
      </c>
      <c r="G95" s="16"/>
    </row>
    <row r="96" spans="1:7" x14ac:dyDescent="0.25">
      <c r="A96" s="15">
        <v>10</v>
      </c>
      <c r="B96" s="6"/>
      <c r="C96" s="2">
        <v>5</v>
      </c>
      <c r="D96" s="3"/>
      <c r="E96" s="3"/>
      <c r="F96" s="4" t="str">
        <f t="shared" si="1"/>
        <v/>
      </c>
      <c r="G96" s="16"/>
    </row>
    <row r="97" spans="1:7" x14ac:dyDescent="0.25">
      <c r="A97" s="15">
        <v>10</v>
      </c>
      <c r="B97" s="6"/>
      <c r="C97" s="2">
        <v>6</v>
      </c>
      <c r="D97" s="3"/>
      <c r="E97" s="3"/>
      <c r="F97" s="4" t="str">
        <f t="shared" si="1"/>
        <v/>
      </c>
      <c r="G97" s="16"/>
    </row>
    <row r="98" spans="1:7" x14ac:dyDescent="0.25">
      <c r="A98" s="15">
        <v>10</v>
      </c>
      <c r="B98" s="6"/>
      <c r="C98" s="2">
        <v>7</v>
      </c>
      <c r="D98" s="3"/>
      <c r="E98" s="3"/>
      <c r="F98" s="4" t="str">
        <f t="shared" si="1"/>
        <v/>
      </c>
      <c r="G98" s="16"/>
    </row>
    <row r="99" spans="1:7" x14ac:dyDescent="0.25">
      <c r="A99" s="15">
        <v>10</v>
      </c>
      <c r="B99" s="6"/>
      <c r="C99" s="2">
        <v>8</v>
      </c>
      <c r="D99" s="3"/>
      <c r="E99" s="3"/>
      <c r="F99" s="4" t="str">
        <f t="shared" si="1"/>
        <v/>
      </c>
      <c r="G99" s="16"/>
    </row>
    <row r="100" spans="1:7" x14ac:dyDescent="0.25">
      <c r="A100" s="15">
        <v>10</v>
      </c>
      <c r="B100" s="6"/>
      <c r="C100" s="2">
        <v>9</v>
      </c>
      <c r="D100" s="3"/>
      <c r="E100" s="3"/>
      <c r="F100" s="4" t="str">
        <f t="shared" si="1"/>
        <v/>
      </c>
      <c r="G100" s="16"/>
    </row>
    <row r="101" spans="1:7" ht="15.75" thickBot="1" x14ac:dyDescent="0.3">
      <c r="A101" s="17">
        <v>10</v>
      </c>
      <c r="B101" s="18"/>
      <c r="C101" s="19">
        <v>10</v>
      </c>
      <c r="D101" s="20"/>
      <c r="E101" s="20"/>
      <c r="F101" s="21" t="str">
        <f t="shared" si="1"/>
        <v/>
      </c>
      <c r="G101" s="22"/>
    </row>
    <row r="102" spans="1:7" x14ac:dyDescent="0.25">
      <c r="A102" s="9">
        <v>11</v>
      </c>
      <c r="B102" s="10">
        <v>1000</v>
      </c>
      <c r="C102" s="11">
        <v>1</v>
      </c>
      <c r="D102" s="12"/>
      <c r="E102" s="12"/>
      <c r="F102" s="13" t="str">
        <f t="shared" si="1"/>
        <v/>
      </c>
      <c r="G102" s="14"/>
    </row>
    <row r="103" spans="1:7" x14ac:dyDescent="0.25">
      <c r="A103" s="15">
        <v>11</v>
      </c>
      <c r="B103" s="6"/>
      <c r="C103" s="2">
        <v>2</v>
      </c>
      <c r="D103" s="3"/>
      <c r="E103" s="3"/>
      <c r="F103" s="4" t="str">
        <f t="shared" si="1"/>
        <v/>
      </c>
      <c r="G103" s="16"/>
    </row>
    <row r="104" spans="1:7" x14ac:dyDescent="0.25">
      <c r="A104" s="15">
        <v>11</v>
      </c>
      <c r="B104" s="6"/>
      <c r="C104" s="2">
        <v>3</v>
      </c>
      <c r="D104" s="3"/>
      <c r="E104" s="3"/>
      <c r="F104" s="4" t="str">
        <f t="shared" si="1"/>
        <v/>
      </c>
      <c r="G104" s="16"/>
    </row>
    <row r="105" spans="1:7" x14ac:dyDescent="0.25">
      <c r="A105" s="15">
        <v>11</v>
      </c>
      <c r="B105" s="6"/>
      <c r="C105" s="2">
        <v>4</v>
      </c>
      <c r="D105" s="3"/>
      <c r="E105" s="3"/>
      <c r="F105" s="4" t="str">
        <f t="shared" si="1"/>
        <v/>
      </c>
      <c r="G105" s="16"/>
    </row>
    <row r="106" spans="1:7" x14ac:dyDescent="0.25">
      <c r="A106" s="15">
        <v>11</v>
      </c>
      <c r="B106" s="6"/>
      <c r="C106" s="2">
        <v>5</v>
      </c>
      <c r="D106" s="3"/>
      <c r="E106" s="3"/>
      <c r="F106" s="4" t="str">
        <f t="shared" si="1"/>
        <v/>
      </c>
      <c r="G106" s="16"/>
    </row>
    <row r="107" spans="1:7" x14ac:dyDescent="0.25">
      <c r="A107" s="15">
        <v>11</v>
      </c>
      <c r="B107" s="6"/>
      <c r="C107" s="2">
        <v>6</v>
      </c>
      <c r="D107" s="3"/>
      <c r="E107" s="3"/>
      <c r="F107" s="4" t="str">
        <f t="shared" si="1"/>
        <v/>
      </c>
      <c r="G107" s="16"/>
    </row>
    <row r="108" spans="1:7" x14ac:dyDescent="0.25">
      <c r="A108" s="15">
        <v>11</v>
      </c>
      <c r="B108" s="6"/>
      <c r="C108" s="2">
        <v>7</v>
      </c>
      <c r="D108" s="3"/>
      <c r="E108" s="3"/>
      <c r="F108" s="4" t="str">
        <f t="shared" si="1"/>
        <v/>
      </c>
      <c r="G108" s="16"/>
    </row>
    <row r="109" spans="1:7" x14ac:dyDescent="0.25">
      <c r="A109" s="15">
        <v>11</v>
      </c>
      <c r="B109" s="6"/>
      <c r="C109" s="2">
        <v>8</v>
      </c>
      <c r="D109" s="3"/>
      <c r="E109" s="3"/>
      <c r="F109" s="4" t="str">
        <f t="shared" si="1"/>
        <v/>
      </c>
      <c r="G109" s="16"/>
    </row>
    <row r="110" spans="1:7" x14ac:dyDescent="0.25">
      <c r="A110" s="15">
        <v>11</v>
      </c>
      <c r="B110" s="6"/>
      <c r="C110" s="2">
        <v>9</v>
      </c>
      <c r="D110" s="3"/>
      <c r="E110" s="3"/>
      <c r="F110" s="4" t="str">
        <f t="shared" si="1"/>
        <v/>
      </c>
      <c r="G110" s="16"/>
    </row>
    <row r="111" spans="1:7" ht="15.75" thickBot="1" x14ac:dyDescent="0.3">
      <c r="A111" s="17">
        <v>11</v>
      </c>
      <c r="B111" s="18"/>
      <c r="C111" s="19">
        <v>10</v>
      </c>
      <c r="D111" s="20"/>
      <c r="E111" s="20"/>
      <c r="F111" s="21" t="str">
        <f t="shared" si="1"/>
        <v/>
      </c>
      <c r="G111" s="22"/>
    </row>
    <row r="112" spans="1:7" x14ac:dyDescent="0.25">
      <c r="A112" s="9">
        <v>12</v>
      </c>
      <c r="B112" s="10">
        <v>1100</v>
      </c>
      <c r="C112" s="11">
        <v>1</v>
      </c>
      <c r="D112" s="12"/>
      <c r="E112" s="12"/>
      <c r="F112" s="13" t="str">
        <f t="shared" si="1"/>
        <v/>
      </c>
      <c r="G112" s="14"/>
    </row>
    <row r="113" spans="1:7" x14ac:dyDescent="0.25">
      <c r="A113" s="15">
        <v>12</v>
      </c>
      <c r="B113" s="6"/>
      <c r="C113" s="2">
        <v>2</v>
      </c>
      <c r="D113" s="3"/>
      <c r="E113" s="3"/>
      <c r="F113" s="4" t="str">
        <f t="shared" si="1"/>
        <v/>
      </c>
      <c r="G113" s="16"/>
    </row>
    <row r="114" spans="1:7" x14ac:dyDescent="0.25">
      <c r="A114" s="15">
        <v>12</v>
      </c>
      <c r="B114" s="6"/>
      <c r="C114" s="2">
        <v>3</v>
      </c>
      <c r="D114" s="3"/>
      <c r="E114" s="3"/>
      <c r="F114" s="4" t="str">
        <f t="shared" si="1"/>
        <v/>
      </c>
      <c r="G114" s="16"/>
    </row>
    <row r="115" spans="1:7" x14ac:dyDescent="0.25">
      <c r="A115" s="15">
        <v>12</v>
      </c>
      <c r="B115" s="6"/>
      <c r="C115" s="2">
        <v>4</v>
      </c>
      <c r="D115" s="3"/>
      <c r="E115" s="3"/>
      <c r="F115" s="4" t="str">
        <f t="shared" si="1"/>
        <v/>
      </c>
      <c r="G115" s="16"/>
    </row>
    <row r="116" spans="1:7" x14ac:dyDescent="0.25">
      <c r="A116" s="15">
        <v>12</v>
      </c>
      <c r="B116" s="6"/>
      <c r="C116" s="2">
        <v>5</v>
      </c>
      <c r="D116" s="3"/>
      <c r="E116" s="3"/>
      <c r="F116" s="4" t="str">
        <f t="shared" si="1"/>
        <v/>
      </c>
      <c r="G116" s="16"/>
    </row>
    <row r="117" spans="1:7" x14ac:dyDescent="0.25">
      <c r="A117" s="15">
        <v>12</v>
      </c>
      <c r="B117" s="6"/>
      <c r="C117" s="2">
        <v>6</v>
      </c>
      <c r="D117" s="3"/>
      <c r="E117" s="3"/>
      <c r="F117" s="4" t="str">
        <f t="shared" si="1"/>
        <v/>
      </c>
      <c r="G117" s="16"/>
    </row>
    <row r="118" spans="1:7" x14ac:dyDescent="0.25">
      <c r="A118" s="15">
        <v>12</v>
      </c>
      <c r="B118" s="6"/>
      <c r="C118" s="2">
        <v>7</v>
      </c>
      <c r="D118" s="3"/>
      <c r="E118" s="3"/>
      <c r="F118" s="4" t="str">
        <f t="shared" si="1"/>
        <v/>
      </c>
      <c r="G118" s="16"/>
    </row>
    <row r="119" spans="1:7" x14ac:dyDescent="0.25">
      <c r="A119" s="15">
        <v>12</v>
      </c>
      <c r="B119" s="6"/>
      <c r="C119" s="2">
        <v>8</v>
      </c>
      <c r="D119" s="3"/>
      <c r="E119" s="3"/>
      <c r="F119" s="4" t="str">
        <f t="shared" si="1"/>
        <v/>
      </c>
      <c r="G119" s="16"/>
    </row>
    <row r="120" spans="1:7" x14ac:dyDescent="0.25">
      <c r="A120" s="15">
        <v>12</v>
      </c>
      <c r="B120" s="6"/>
      <c r="C120" s="2">
        <v>9</v>
      </c>
      <c r="D120" s="3"/>
      <c r="E120" s="3"/>
      <c r="F120" s="4" t="str">
        <f t="shared" si="1"/>
        <v/>
      </c>
      <c r="G120" s="16"/>
    </row>
    <row r="121" spans="1:7" ht="15.75" thickBot="1" x14ac:dyDescent="0.3">
      <c r="A121" s="17">
        <v>12</v>
      </c>
      <c r="B121" s="18"/>
      <c r="C121" s="19">
        <v>10</v>
      </c>
      <c r="D121" s="20"/>
      <c r="E121" s="20"/>
      <c r="F121" s="21" t="str">
        <f t="shared" si="1"/>
        <v/>
      </c>
      <c r="G121" s="22"/>
    </row>
  </sheetData>
  <mergeCells count="6">
    <mergeCell ref="I10:M10"/>
    <mergeCell ref="I11:M11"/>
    <mergeCell ref="I3:M4"/>
    <mergeCell ref="I5:M7"/>
    <mergeCell ref="I2:M2"/>
    <mergeCell ref="I8:M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15" sqref="A15:D18"/>
    </sheetView>
  </sheetViews>
  <sheetFormatPr defaultRowHeight="15" x14ac:dyDescent="0.25"/>
  <cols>
    <col min="2" max="2" width="16.7109375" customWidth="1"/>
    <col min="3" max="3" width="12.7109375" customWidth="1"/>
    <col min="4" max="4" width="14.7109375" customWidth="1"/>
    <col min="6" max="7" width="11.42578125" customWidth="1"/>
  </cols>
  <sheetData>
    <row r="1" spans="1:7" s="5" customFormat="1" ht="30" x14ac:dyDescent="0.25">
      <c r="A1" s="26" t="s">
        <v>5</v>
      </c>
      <c r="B1" s="26" t="s">
        <v>0</v>
      </c>
      <c r="C1" s="26" t="s">
        <v>9</v>
      </c>
      <c r="D1" s="26" t="s">
        <v>8</v>
      </c>
      <c r="E1" s="26" t="s">
        <v>10</v>
      </c>
      <c r="F1" s="26" t="s">
        <v>6</v>
      </c>
      <c r="G1" s="26" t="s">
        <v>7</v>
      </c>
    </row>
    <row r="2" spans="1:7" x14ac:dyDescent="0.25">
      <c r="A2" s="27">
        <v>1</v>
      </c>
      <c r="B2" s="3">
        <f>'Stone data sheet'!B2</f>
        <v>0</v>
      </c>
      <c r="C2" s="3">
        <f>RANK(B2,$B$2:$B$13)</f>
        <v>12</v>
      </c>
      <c r="D2" s="4" t="e">
        <f>AVERAGEIF('Stone data sheet'!$A$2:$A$121,'Spearman''s'!A2,'Stone data sheet'!$F$2:$F$121)</f>
        <v>#DIV/0!</v>
      </c>
      <c r="E2" s="3" t="e">
        <f>RANK(D2,$D$2:$D$13)</f>
        <v>#DIV/0!</v>
      </c>
      <c r="F2" s="3" t="e">
        <f>C2-E2</f>
        <v>#DIV/0!</v>
      </c>
      <c r="G2" s="3" t="e">
        <f>F2^2</f>
        <v>#DIV/0!</v>
      </c>
    </row>
    <row r="3" spans="1:7" x14ac:dyDescent="0.25">
      <c r="A3" s="27">
        <v>2</v>
      </c>
      <c r="B3" s="3">
        <f>'Stone data sheet'!B12</f>
        <v>100</v>
      </c>
      <c r="C3" s="3">
        <f t="shared" ref="C3:E13" si="0">RANK(B3,$B$2:$B$13)</f>
        <v>11</v>
      </c>
      <c r="D3" s="4" t="e">
        <f>AVERAGEIF('Stone data sheet'!$A$2:$A$121,'Spearman''s'!A3,'Stone data sheet'!$F$2:$F$121)</f>
        <v>#DIV/0!</v>
      </c>
      <c r="E3" s="3" t="e">
        <f t="shared" ref="E3:E13" si="1">RANK(D3,$D$2:$D$13)</f>
        <v>#DIV/0!</v>
      </c>
      <c r="F3" s="3" t="e">
        <f t="shared" ref="F3:F13" si="2">C3-E3</f>
        <v>#DIV/0!</v>
      </c>
      <c r="G3" s="3" t="e">
        <f t="shared" ref="G3:G13" si="3">F3^2</f>
        <v>#DIV/0!</v>
      </c>
    </row>
    <row r="4" spans="1:7" x14ac:dyDescent="0.25">
      <c r="A4" s="27">
        <v>3</v>
      </c>
      <c r="B4" s="3">
        <f>'Stone data sheet'!B22</f>
        <v>200</v>
      </c>
      <c r="C4" s="3">
        <f t="shared" si="0"/>
        <v>10</v>
      </c>
      <c r="D4" s="4" t="e">
        <f>AVERAGEIF('Stone data sheet'!$A$2:$A$121,'Spearman''s'!A4,'Stone data sheet'!$F$2:$F$121)</f>
        <v>#DIV/0!</v>
      </c>
      <c r="E4" s="3" t="e">
        <f t="shared" si="1"/>
        <v>#DIV/0!</v>
      </c>
      <c r="F4" s="3" t="e">
        <f t="shared" si="2"/>
        <v>#DIV/0!</v>
      </c>
      <c r="G4" s="3" t="e">
        <f t="shared" si="3"/>
        <v>#DIV/0!</v>
      </c>
    </row>
    <row r="5" spans="1:7" x14ac:dyDescent="0.25">
      <c r="A5" s="27">
        <v>4</v>
      </c>
      <c r="B5" s="3">
        <f>'Stone data sheet'!B32</f>
        <v>300</v>
      </c>
      <c r="C5" s="3">
        <f t="shared" si="0"/>
        <v>9</v>
      </c>
      <c r="D5" s="4" t="e">
        <f>AVERAGEIF('Stone data sheet'!$A$2:$A$121,'Spearman''s'!A5,'Stone data sheet'!$F$2:$F$121)</f>
        <v>#DIV/0!</v>
      </c>
      <c r="E5" s="3" t="e">
        <f t="shared" si="1"/>
        <v>#DIV/0!</v>
      </c>
      <c r="F5" s="3" t="e">
        <f t="shared" si="2"/>
        <v>#DIV/0!</v>
      </c>
      <c r="G5" s="3" t="e">
        <f t="shared" si="3"/>
        <v>#DIV/0!</v>
      </c>
    </row>
    <row r="6" spans="1:7" x14ac:dyDescent="0.25">
      <c r="A6" s="27">
        <v>5</v>
      </c>
      <c r="B6" s="3">
        <f>'Stone data sheet'!B42</f>
        <v>400</v>
      </c>
      <c r="C6" s="3">
        <f t="shared" si="0"/>
        <v>8</v>
      </c>
      <c r="D6" s="4" t="e">
        <f>AVERAGEIF('Stone data sheet'!$A$2:$A$121,'Spearman''s'!A6,'Stone data sheet'!$F$2:$F$121)</f>
        <v>#DIV/0!</v>
      </c>
      <c r="E6" s="3" t="e">
        <f t="shared" si="1"/>
        <v>#DIV/0!</v>
      </c>
      <c r="F6" s="3" t="e">
        <f t="shared" si="2"/>
        <v>#DIV/0!</v>
      </c>
      <c r="G6" s="3" t="e">
        <f t="shared" si="3"/>
        <v>#DIV/0!</v>
      </c>
    </row>
    <row r="7" spans="1:7" x14ac:dyDescent="0.25">
      <c r="A7" s="27">
        <v>6</v>
      </c>
      <c r="B7" s="3">
        <f>'Stone data sheet'!B52</f>
        <v>500</v>
      </c>
      <c r="C7" s="3">
        <f t="shared" si="0"/>
        <v>7</v>
      </c>
      <c r="D7" s="4" t="e">
        <f>AVERAGEIF('Stone data sheet'!$A$2:$A$121,'Spearman''s'!A7,'Stone data sheet'!$F$2:$F$121)</f>
        <v>#DIV/0!</v>
      </c>
      <c r="E7" s="3" t="e">
        <f t="shared" si="1"/>
        <v>#DIV/0!</v>
      </c>
      <c r="F7" s="3" t="e">
        <f t="shared" si="2"/>
        <v>#DIV/0!</v>
      </c>
      <c r="G7" s="3" t="e">
        <f t="shared" si="3"/>
        <v>#DIV/0!</v>
      </c>
    </row>
    <row r="8" spans="1:7" x14ac:dyDescent="0.25">
      <c r="A8" s="27">
        <v>7</v>
      </c>
      <c r="B8" s="3">
        <f>'Stone data sheet'!B62</f>
        <v>600</v>
      </c>
      <c r="C8" s="3">
        <f t="shared" si="0"/>
        <v>6</v>
      </c>
      <c r="D8" s="4" t="e">
        <f>AVERAGEIF('Stone data sheet'!$A$2:$A$121,'Spearman''s'!A8,'Stone data sheet'!$F$2:$F$121)</f>
        <v>#DIV/0!</v>
      </c>
      <c r="E8" s="3" t="e">
        <f t="shared" si="1"/>
        <v>#DIV/0!</v>
      </c>
      <c r="F8" s="3" t="e">
        <f t="shared" si="2"/>
        <v>#DIV/0!</v>
      </c>
      <c r="G8" s="3" t="e">
        <f t="shared" si="3"/>
        <v>#DIV/0!</v>
      </c>
    </row>
    <row r="9" spans="1:7" x14ac:dyDescent="0.25">
      <c r="A9" s="27">
        <v>8</v>
      </c>
      <c r="B9" s="3">
        <f>'Stone data sheet'!B72</f>
        <v>700</v>
      </c>
      <c r="C9" s="3">
        <f t="shared" si="0"/>
        <v>5</v>
      </c>
      <c r="D9" s="4" t="e">
        <f>AVERAGEIF('Stone data sheet'!$A$2:$A$121,'Spearman''s'!A9,'Stone data sheet'!$F$2:$F$121)</f>
        <v>#DIV/0!</v>
      </c>
      <c r="E9" s="3" t="e">
        <f t="shared" si="1"/>
        <v>#DIV/0!</v>
      </c>
      <c r="F9" s="3" t="e">
        <f t="shared" si="2"/>
        <v>#DIV/0!</v>
      </c>
      <c r="G9" s="3" t="e">
        <f t="shared" si="3"/>
        <v>#DIV/0!</v>
      </c>
    </row>
    <row r="10" spans="1:7" x14ac:dyDescent="0.25">
      <c r="A10" s="27">
        <v>9</v>
      </c>
      <c r="B10" s="3">
        <f>'Stone data sheet'!B82</f>
        <v>800</v>
      </c>
      <c r="C10" s="3">
        <f t="shared" si="0"/>
        <v>4</v>
      </c>
      <c r="D10" s="4" t="e">
        <f>AVERAGEIF('Stone data sheet'!$A$2:$A$121,'Spearman''s'!A10,'Stone data sheet'!$F$2:$F$121)</f>
        <v>#DIV/0!</v>
      </c>
      <c r="E10" s="3" t="e">
        <f t="shared" si="1"/>
        <v>#DIV/0!</v>
      </c>
      <c r="F10" s="3" t="e">
        <f t="shared" si="2"/>
        <v>#DIV/0!</v>
      </c>
      <c r="G10" s="3" t="e">
        <f t="shared" si="3"/>
        <v>#DIV/0!</v>
      </c>
    </row>
    <row r="11" spans="1:7" x14ac:dyDescent="0.25">
      <c r="A11" s="27">
        <v>10</v>
      </c>
      <c r="B11" s="3">
        <f>'Stone data sheet'!B92</f>
        <v>900</v>
      </c>
      <c r="C11" s="3">
        <f t="shared" si="0"/>
        <v>3</v>
      </c>
      <c r="D11" s="4" t="e">
        <f>AVERAGEIF('Stone data sheet'!$A$2:$A$121,'Spearman''s'!A11,'Stone data sheet'!$F$2:$F$121)</f>
        <v>#DIV/0!</v>
      </c>
      <c r="E11" s="3" t="e">
        <f t="shared" si="1"/>
        <v>#DIV/0!</v>
      </c>
      <c r="F11" s="3" t="e">
        <f t="shared" si="2"/>
        <v>#DIV/0!</v>
      </c>
      <c r="G11" s="3" t="e">
        <f t="shared" si="3"/>
        <v>#DIV/0!</v>
      </c>
    </row>
    <row r="12" spans="1:7" x14ac:dyDescent="0.25">
      <c r="A12" s="27">
        <v>11</v>
      </c>
      <c r="B12" s="3">
        <f>'Stone data sheet'!B102</f>
        <v>1000</v>
      </c>
      <c r="C12" s="3">
        <f t="shared" si="0"/>
        <v>2</v>
      </c>
      <c r="D12" s="4" t="e">
        <f>AVERAGEIF('Stone data sheet'!$A$2:$A$121,'Spearman''s'!A12,'Stone data sheet'!$F$2:$F$121)</f>
        <v>#DIV/0!</v>
      </c>
      <c r="E12" s="3" t="e">
        <f t="shared" si="1"/>
        <v>#DIV/0!</v>
      </c>
      <c r="F12" s="3" t="e">
        <f t="shared" si="2"/>
        <v>#DIV/0!</v>
      </c>
      <c r="G12" s="3" t="e">
        <f t="shared" si="3"/>
        <v>#DIV/0!</v>
      </c>
    </row>
    <row r="13" spans="1:7" x14ac:dyDescent="0.25">
      <c r="A13" s="27">
        <v>12</v>
      </c>
      <c r="B13" s="3">
        <f>'Stone data sheet'!B112</f>
        <v>1100</v>
      </c>
      <c r="C13" s="3">
        <f t="shared" si="0"/>
        <v>1</v>
      </c>
      <c r="D13" s="4" t="e">
        <f>AVERAGEIF('Stone data sheet'!$A$2:$A$121,'Spearman''s'!A13,'Stone data sheet'!$F$2:$F$121)</f>
        <v>#DIV/0!</v>
      </c>
      <c r="E13" s="3" t="e">
        <f t="shared" si="1"/>
        <v>#DIV/0!</v>
      </c>
      <c r="F13" s="3" t="e">
        <f t="shared" si="2"/>
        <v>#DIV/0!</v>
      </c>
      <c r="G13" s="3" t="e">
        <f t="shared" si="3"/>
        <v>#DIV/0!</v>
      </c>
    </row>
    <row r="14" spans="1:7" ht="17.25" x14ac:dyDescent="0.25">
      <c r="F14" s="24" t="s">
        <v>11</v>
      </c>
      <c r="G14" s="23" t="e">
        <f>SUM(G2:G13)</f>
        <v>#DIV/0!</v>
      </c>
    </row>
    <row r="15" spans="1:7" ht="17.25" x14ac:dyDescent="0.25">
      <c r="A15" s="29" t="s">
        <v>16</v>
      </c>
      <c r="B15" s="28"/>
      <c r="C15" s="28"/>
      <c r="D15" s="28"/>
      <c r="F15" s="24" t="s">
        <v>12</v>
      </c>
      <c r="G15" s="23" t="e">
        <f>6*G14</f>
        <v>#DIV/0!</v>
      </c>
    </row>
    <row r="16" spans="1:7" ht="17.25" customHeight="1" x14ac:dyDescent="0.25">
      <c r="A16" s="28"/>
      <c r="B16" s="28"/>
      <c r="C16" s="28"/>
      <c r="D16" s="28"/>
      <c r="F16" s="24" t="s">
        <v>13</v>
      </c>
      <c r="G16" s="23">
        <f>COUNTA(B2:B13)</f>
        <v>12</v>
      </c>
    </row>
    <row r="17" spans="1:7" ht="17.25" x14ac:dyDescent="0.25">
      <c r="A17" s="28"/>
      <c r="B17" s="28"/>
      <c r="C17" s="28"/>
      <c r="D17" s="28"/>
      <c r="F17" s="24" t="s">
        <v>14</v>
      </c>
      <c r="G17" s="23">
        <f>G16*(G16^2-1)</f>
        <v>1716</v>
      </c>
    </row>
    <row r="18" spans="1:7" ht="17.25" customHeight="1" x14ac:dyDescent="0.25">
      <c r="A18" s="28"/>
      <c r="B18" s="28"/>
      <c r="C18" s="28"/>
      <c r="D18" s="28"/>
      <c r="F18" s="24" t="s">
        <v>15</v>
      </c>
      <c r="G18" s="25" t="e">
        <f>1-(G15/G17)</f>
        <v>#DIV/0!</v>
      </c>
    </row>
  </sheetData>
  <mergeCells count="1">
    <mergeCell ref="A15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L17" sqref="L17"/>
    </sheetView>
  </sheetViews>
  <sheetFormatPr defaultRowHeight="15" x14ac:dyDescent="0.25"/>
  <cols>
    <col min="1" max="1" width="4.42578125" bestFit="1" customWidth="1"/>
    <col min="2" max="2" width="14" bestFit="1" customWidth="1"/>
    <col min="3" max="3" width="13.7109375" bestFit="1" customWidth="1"/>
    <col min="4" max="4" width="9" bestFit="1" customWidth="1"/>
    <col min="5" max="5" width="12.5703125" bestFit="1" customWidth="1"/>
    <col min="6" max="6" width="11.5703125" bestFit="1" customWidth="1"/>
    <col min="7" max="7" width="7.85546875" bestFit="1" customWidth="1"/>
    <col min="8" max="8" width="12.140625" bestFit="1" customWidth="1"/>
  </cols>
  <sheetData>
    <row r="1" spans="1:9" x14ac:dyDescent="0.25">
      <c r="C1" s="32" t="s">
        <v>30</v>
      </c>
      <c r="D1" s="32"/>
      <c r="E1" s="32"/>
      <c r="F1" s="32"/>
      <c r="G1" s="32"/>
      <c r="H1" s="32"/>
    </row>
    <row r="2" spans="1:9" ht="30" x14ac:dyDescent="0.25">
      <c r="A2" s="26" t="s">
        <v>5</v>
      </c>
      <c r="B2" s="26" t="s">
        <v>0</v>
      </c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33" t="s">
        <v>31</v>
      </c>
    </row>
    <row r="3" spans="1:9" x14ac:dyDescent="0.25">
      <c r="A3" s="27">
        <v>1</v>
      </c>
      <c r="B3" s="3">
        <f>'Stone data sheet'!B2</f>
        <v>0</v>
      </c>
      <c r="C3" s="2">
        <f>COUNTIFS('Stone data sheet'!$A$2:$A$121,'Power''s'!$A3,'Stone data sheet'!$G$2:$G$121,"WR")</f>
        <v>0</v>
      </c>
      <c r="D3" s="2">
        <f>COUNTIFS('Stone data sheet'!$A$2:$A$121,'Power''s'!$A3,'Stone data sheet'!$G$2:$G$121,"R")</f>
        <v>0</v>
      </c>
      <c r="E3" s="2">
        <f>COUNTIFS('Stone data sheet'!$A$2:$A$121,'Power''s'!$A3,'Stone data sheet'!$G$2:$G$121,"SR")</f>
        <v>0</v>
      </c>
      <c r="F3" s="2">
        <f>COUNTIFS('Stone data sheet'!$A$2:$A$121,'Power''s'!$A3,'Stone data sheet'!$G$2:$G$121,"SA")</f>
        <v>0</v>
      </c>
      <c r="G3" s="2">
        <f>COUNTIFS('Stone data sheet'!$A$2:$A$121,'Power''s'!$A3,'Stone data sheet'!$G$2:$G$121,"A")</f>
        <v>0</v>
      </c>
      <c r="H3" s="2">
        <f>COUNTIFS('Stone data sheet'!$A$2:$A$121,'Power''s'!$A3,'Stone data sheet'!$G$2:$G$121,"VA")</f>
        <v>0</v>
      </c>
      <c r="I3" s="2">
        <f>SUM(C3:H3)</f>
        <v>0</v>
      </c>
    </row>
    <row r="4" spans="1:9" x14ac:dyDescent="0.25">
      <c r="A4" s="27">
        <v>2</v>
      </c>
      <c r="B4" s="3">
        <f>'Stone data sheet'!B12</f>
        <v>100</v>
      </c>
      <c r="C4" s="2">
        <f>COUNTIFS('Stone data sheet'!$A$2:$A$121,'Power''s'!$A4,'Stone data sheet'!$G$2:$G$121,"WR")</f>
        <v>0</v>
      </c>
      <c r="D4" s="2">
        <f>COUNTIFS('Stone data sheet'!$A$2:$A$121,'Power''s'!$A4,'Stone data sheet'!$G$2:$G$121,"R")</f>
        <v>0</v>
      </c>
      <c r="E4" s="2">
        <f>COUNTIFS('Stone data sheet'!$A$2:$A$121,'Power''s'!$A4,'Stone data sheet'!$G$2:$G$121,"SR")</f>
        <v>0</v>
      </c>
      <c r="F4" s="2">
        <f>COUNTIFS('Stone data sheet'!$A$2:$A$121,'Power''s'!$A4,'Stone data sheet'!$G$2:$G$121,"SA")</f>
        <v>0</v>
      </c>
      <c r="G4" s="2">
        <f>COUNTIFS('Stone data sheet'!$A$2:$A$121,'Power''s'!$A4,'Stone data sheet'!$G$2:$G$121,"A")</f>
        <v>0</v>
      </c>
      <c r="H4" s="2">
        <f>COUNTIFS('Stone data sheet'!$A$2:$A$121,'Power''s'!$A4,'Stone data sheet'!$G$2:$G$121,"VA")</f>
        <v>0</v>
      </c>
      <c r="I4" s="2">
        <f t="shared" ref="I4:I14" si="0">SUM(C4:H4)</f>
        <v>0</v>
      </c>
    </row>
    <row r="5" spans="1:9" x14ac:dyDescent="0.25">
      <c r="A5" s="27">
        <v>3</v>
      </c>
      <c r="B5" s="3">
        <f>'Stone data sheet'!B22</f>
        <v>200</v>
      </c>
      <c r="C5" s="2">
        <f>COUNTIFS('Stone data sheet'!$A$2:$A$121,'Power''s'!$A5,'Stone data sheet'!$G$2:$G$121,"WR")</f>
        <v>0</v>
      </c>
      <c r="D5" s="2">
        <f>COUNTIFS('Stone data sheet'!$A$2:$A$121,'Power''s'!$A5,'Stone data sheet'!$G$2:$G$121,"R")</f>
        <v>0</v>
      </c>
      <c r="E5" s="2">
        <f>COUNTIFS('Stone data sheet'!$A$2:$A$121,'Power''s'!$A5,'Stone data sheet'!$G$2:$G$121,"SR")</f>
        <v>0</v>
      </c>
      <c r="F5" s="2">
        <f>COUNTIFS('Stone data sheet'!$A$2:$A$121,'Power''s'!$A5,'Stone data sheet'!$G$2:$G$121,"SA")</f>
        <v>0</v>
      </c>
      <c r="G5" s="2">
        <f>COUNTIFS('Stone data sheet'!$A$2:$A$121,'Power''s'!$A5,'Stone data sheet'!$G$2:$G$121,"A")</f>
        <v>0</v>
      </c>
      <c r="H5" s="2">
        <f>COUNTIFS('Stone data sheet'!$A$2:$A$121,'Power''s'!$A5,'Stone data sheet'!$G$2:$G$121,"VA")</f>
        <v>0</v>
      </c>
      <c r="I5" s="2">
        <f t="shared" si="0"/>
        <v>0</v>
      </c>
    </row>
    <row r="6" spans="1:9" x14ac:dyDescent="0.25">
      <c r="A6" s="27">
        <v>4</v>
      </c>
      <c r="B6" s="3">
        <f>'Stone data sheet'!B32</f>
        <v>300</v>
      </c>
      <c r="C6" s="2">
        <f>COUNTIFS('Stone data sheet'!$A$2:$A$121,'Power''s'!$A6,'Stone data sheet'!$G$2:$G$121,"WR")</f>
        <v>0</v>
      </c>
      <c r="D6" s="2">
        <f>COUNTIFS('Stone data sheet'!$A$2:$A$121,'Power''s'!$A6,'Stone data sheet'!$G$2:$G$121,"R")</f>
        <v>0</v>
      </c>
      <c r="E6" s="2">
        <f>COUNTIFS('Stone data sheet'!$A$2:$A$121,'Power''s'!$A6,'Stone data sheet'!$G$2:$G$121,"SR")</f>
        <v>0</v>
      </c>
      <c r="F6" s="2">
        <f>COUNTIFS('Stone data sheet'!$A$2:$A$121,'Power''s'!$A6,'Stone data sheet'!$G$2:$G$121,"SA")</f>
        <v>0</v>
      </c>
      <c r="G6" s="2">
        <f>COUNTIFS('Stone data sheet'!$A$2:$A$121,'Power''s'!$A6,'Stone data sheet'!$G$2:$G$121,"A")</f>
        <v>0</v>
      </c>
      <c r="H6" s="2">
        <f>COUNTIFS('Stone data sheet'!$A$2:$A$121,'Power''s'!$A6,'Stone data sheet'!$G$2:$G$121,"VA")</f>
        <v>0</v>
      </c>
      <c r="I6" s="2">
        <f t="shared" si="0"/>
        <v>0</v>
      </c>
    </row>
    <row r="7" spans="1:9" x14ac:dyDescent="0.25">
      <c r="A7" s="27">
        <v>5</v>
      </c>
      <c r="B7" s="3">
        <f>'Stone data sheet'!B42</f>
        <v>400</v>
      </c>
      <c r="C7" s="2">
        <f>COUNTIFS('Stone data sheet'!$A$2:$A$121,'Power''s'!$A7,'Stone data sheet'!$G$2:$G$121,"WR")</f>
        <v>0</v>
      </c>
      <c r="D7" s="2">
        <f>COUNTIFS('Stone data sheet'!$A$2:$A$121,'Power''s'!$A7,'Stone data sheet'!$G$2:$G$121,"R")</f>
        <v>0</v>
      </c>
      <c r="E7" s="2">
        <f>COUNTIFS('Stone data sheet'!$A$2:$A$121,'Power''s'!$A7,'Stone data sheet'!$G$2:$G$121,"SR")</f>
        <v>0</v>
      </c>
      <c r="F7" s="2">
        <f>COUNTIFS('Stone data sheet'!$A$2:$A$121,'Power''s'!$A7,'Stone data sheet'!$G$2:$G$121,"SA")</f>
        <v>0</v>
      </c>
      <c r="G7" s="2">
        <f>COUNTIFS('Stone data sheet'!$A$2:$A$121,'Power''s'!$A7,'Stone data sheet'!$G$2:$G$121,"A")</f>
        <v>0</v>
      </c>
      <c r="H7" s="2">
        <f>COUNTIFS('Stone data sheet'!$A$2:$A$121,'Power''s'!$A7,'Stone data sheet'!$G$2:$G$121,"VA")</f>
        <v>0</v>
      </c>
      <c r="I7" s="2">
        <f t="shared" si="0"/>
        <v>0</v>
      </c>
    </row>
    <row r="8" spans="1:9" x14ac:dyDescent="0.25">
      <c r="A8" s="27">
        <v>6</v>
      </c>
      <c r="B8" s="3">
        <f>'Stone data sheet'!B52</f>
        <v>500</v>
      </c>
      <c r="C8" s="2">
        <f>COUNTIFS('Stone data sheet'!$A$2:$A$121,'Power''s'!$A8,'Stone data sheet'!$G$2:$G$121,"WR")</f>
        <v>0</v>
      </c>
      <c r="D8" s="2">
        <f>COUNTIFS('Stone data sheet'!$A$2:$A$121,'Power''s'!$A8,'Stone data sheet'!$G$2:$G$121,"R")</f>
        <v>0</v>
      </c>
      <c r="E8" s="2">
        <f>COUNTIFS('Stone data sheet'!$A$2:$A$121,'Power''s'!$A8,'Stone data sheet'!$G$2:$G$121,"SR")</f>
        <v>0</v>
      </c>
      <c r="F8" s="2">
        <f>COUNTIFS('Stone data sheet'!$A$2:$A$121,'Power''s'!$A8,'Stone data sheet'!$G$2:$G$121,"SA")</f>
        <v>0</v>
      </c>
      <c r="G8" s="2">
        <f>COUNTIFS('Stone data sheet'!$A$2:$A$121,'Power''s'!$A8,'Stone data sheet'!$G$2:$G$121,"A")</f>
        <v>0</v>
      </c>
      <c r="H8" s="2">
        <f>COUNTIFS('Stone data sheet'!$A$2:$A$121,'Power''s'!$A8,'Stone data sheet'!$G$2:$G$121,"VA")</f>
        <v>0</v>
      </c>
      <c r="I8" s="2">
        <f t="shared" si="0"/>
        <v>0</v>
      </c>
    </row>
    <row r="9" spans="1:9" x14ac:dyDescent="0.25">
      <c r="A9" s="27">
        <v>7</v>
      </c>
      <c r="B9" s="3">
        <f>'Stone data sheet'!B62</f>
        <v>600</v>
      </c>
      <c r="C9" s="2">
        <f>COUNTIFS('Stone data sheet'!$A$2:$A$121,'Power''s'!$A9,'Stone data sheet'!$G$2:$G$121,"WR")</f>
        <v>0</v>
      </c>
      <c r="D9" s="2">
        <f>COUNTIFS('Stone data sheet'!$A$2:$A$121,'Power''s'!$A9,'Stone data sheet'!$G$2:$G$121,"R")</f>
        <v>0</v>
      </c>
      <c r="E9" s="2">
        <f>COUNTIFS('Stone data sheet'!$A$2:$A$121,'Power''s'!$A9,'Stone data sheet'!$G$2:$G$121,"SR")</f>
        <v>0</v>
      </c>
      <c r="F9" s="2">
        <f>COUNTIFS('Stone data sheet'!$A$2:$A$121,'Power''s'!$A9,'Stone data sheet'!$G$2:$G$121,"SA")</f>
        <v>0</v>
      </c>
      <c r="G9" s="2">
        <f>COUNTIFS('Stone data sheet'!$A$2:$A$121,'Power''s'!$A9,'Stone data sheet'!$G$2:$G$121,"A")</f>
        <v>0</v>
      </c>
      <c r="H9" s="2">
        <f>COUNTIFS('Stone data sheet'!$A$2:$A$121,'Power''s'!$A9,'Stone data sheet'!$G$2:$G$121,"VA")</f>
        <v>0</v>
      </c>
      <c r="I9" s="2">
        <f t="shared" si="0"/>
        <v>0</v>
      </c>
    </row>
    <row r="10" spans="1:9" x14ac:dyDescent="0.25">
      <c r="A10" s="27">
        <v>8</v>
      </c>
      <c r="B10" s="3">
        <f>'Stone data sheet'!B72</f>
        <v>700</v>
      </c>
      <c r="C10" s="2">
        <f>COUNTIFS('Stone data sheet'!$A$2:$A$121,'Power''s'!$A10,'Stone data sheet'!$G$2:$G$121,"WR")</f>
        <v>0</v>
      </c>
      <c r="D10" s="2">
        <f>COUNTIFS('Stone data sheet'!$A$2:$A$121,'Power''s'!$A10,'Stone data sheet'!$G$2:$G$121,"R")</f>
        <v>0</v>
      </c>
      <c r="E10" s="2">
        <f>COUNTIFS('Stone data sheet'!$A$2:$A$121,'Power''s'!$A10,'Stone data sheet'!$G$2:$G$121,"SR")</f>
        <v>0</v>
      </c>
      <c r="F10" s="2">
        <f>COUNTIFS('Stone data sheet'!$A$2:$A$121,'Power''s'!$A10,'Stone data sheet'!$G$2:$G$121,"SA")</f>
        <v>0</v>
      </c>
      <c r="G10" s="2">
        <f>COUNTIFS('Stone data sheet'!$A$2:$A$121,'Power''s'!$A10,'Stone data sheet'!$G$2:$G$121,"A")</f>
        <v>0</v>
      </c>
      <c r="H10" s="2">
        <f>COUNTIFS('Stone data sheet'!$A$2:$A$121,'Power''s'!$A10,'Stone data sheet'!$G$2:$G$121,"VA")</f>
        <v>0</v>
      </c>
      <c r="I10" s="2">
        <f t="shared" si="0"/>
        <v>0</v>
      </c>
    </row>
    <row r="11" spans="1:9" x14ac:dyDescent="0.25">
      <c r="A11" s="27">
        <v>9</v>
      </c>
      <c r="B11" s="3">
        <f>'Stone data sheet'!B82</f>
        <v>800</v>
      </c>
      <c r="C11" s="2">
        <f>COUNTIFS('Stone data sheet'!$A$2:$A$121,'Power''s'!$A11,'Stone data sheet'!$G$2:$G$121,"WR")</f>
        <v>0</v>
      </c>
      <c r="D11" s="2">
        <f>COUNTIFS('Stone data sheet'!$A$2:$A$121,'Power''s'!$A11,'Stone data sheet'!$G$2:$G$121,"R")</f>
        <v>0</v>
      </c>
      <c r="E11" s="2">
        <f>COUNTIFS('Stone data sheet'!$A$2:$A$121,'Power''s'!$A11,'Stone data sheet'!$G$2:$G$121,"SR")</f>
        <v>0</v>
      </c>
      <c r="F11" s="2">
        <f>COUNTIFS('Stone data sheet'!$A$2:$A$121,'Power''s'!$A11,'Stone data sheet'!$G$2:$G$121,"SA")</f>
        <v>0</v>
      </c>
      <c r="G11" s="2">
        <f>COUNTIFS('Stone data sheet'!$A$2:$A$121,'Power''s'!$A11,'Stone data sheet'!$G$2:$G$121,"A")</f>
        <v>0</v>
      </c>
      <c r="H11" s="2">
        <f>COUNTIFS('Stone data sheet'!$A$2:$A$121,'Power''s'!$A11,'Stone data sheet'!$G$2:$G$121,"VA")</f>
        <v>0</v>
      </c>
      <c r="I11" s="2">
        <f t="shared" si="0"/>
        <v>0</v>
      </c>
    </row>
    <row r="12" spans="1:9" x14ac:dyDescent="0.25">
      <c r="A12" s="27">
        <v>10</v>
      </c>
      <c r="B12" s="3">
        <f>'Stone data sheet'!B92</f>
        <v>900</v>
      </c>
      <c r="C12" s="2">
        <f>COUNTIFS('Stone data sheet'!$A$2:$A$121,'Power''s'!$A12,'Stone data sheet'!$G$2:$G$121,"WR")</f>
        <v>0</v>
      </c>
      <c r="D12" s="2">
        <f>COUNTIFS('Stone data sheet'!$A$2:$A$121,'Power''s'!$A12,'Stone data sheet'!$G$2:$G$121,"R")</f>
        <v>0</v>
      </c>
      <c r="E12" s="2">
        <f>COUNTIFS('Stone data sheet'!$A$2:$A$121,'Power''s'!$A12,'Stone data sheet'!$G$2:$G$121,"SR")</f>
        <v>0</v>
      </c>
      <c r="F12" s="2">
        <f>COUNTIFS('Stone data sheet'!$A$2:$A$121,'Power''s'!$A12,'Stone data sheet'!$G$2:$G$121,"SA")</f>
        <v>0</v>
      </c>
      <c r="G12" s="2">
        <f>COUNTIFS('Stone data sheet'!$A$2:$A$121,'Power''s'!$A12,'Stone data sheet'!$G$2:$G$121,"A")</f>
        <v>0</v>
      </c>
      <c r="H12" s="2">
        <f>COUNTIFS('Stone data sheet'!$A$2:$A$121,'Power''s'!$A12,'Stone data sheet'!$G$2:$G$121,"VA")</f>
        <v>0</v>
      </c>
      <c r="I12" s="2">
        <f t="shared" si="0"/>
        <v>0</v>
      </c>
    </row>
    <row r="13" spans="1:9" x14ac:dyDescent="0.25">
      <c r="A13" s="27">
        <v>11</v>
      </c>
      <c r="B13" s="3">
        <f>'Stone data sheet'!B102</f>
        <v>1000</v>
      </c>
      <c r="C13" s="2">
        <f>COUNTIFS('Stone data sheet'!$A$2:$A$121,'Power''s'!$A13,'Stone data sheet'!$G$2:$G$121,"WR")</f>
        <v>0</v>
      </c>
      <c r="D13" s="2">
        <f>COUNTIFS('Stone data sheet'!$A$2:$A$121,'Power''s'!$A13,'Stone data sheet'!$G$2:$G$121,"R")</f>
        <v>0</v>
      </c>
      <c r="E13" s="2">
        <f>COUNTIFS('Stone data sheet'!$A$2:$A$121,'Power''s'!$A13,'Stone data sheet'!$G$2:$G$121,"SR")</f>
        <v>0</v>
      </c>
      <c r="F13" s="2">
        <f>COUNTIFS('Stone data sheet'!$A$2:$A$121,'Power''s'!$A13,'Stone data sheet'!$G$2:$G$121,"SA")</f>
        <v>0</v>
      </c>
      <c r="G13" s="2">
        <f>COUNTIFS('Stone data sheet'!$A$2:$A$121,'Power''s'!$A13,'Stone data sheet'!$G$2:$G$121,"A")</f>
        <v>0</v>
      </c>
      <c r="H13" s="2">
        <f>COUNTIFS('Stone data sheet'!$A$2:$A$121,'Power''s'!$A13,'Stone data sheet'!$G$2:$G$121,"VA")</f>
        <v>0</v>
      </c>
      <c r="I13" s="2">
        <f t="shared" si="0"/>
        <v>0</v>
      </c>
    </row>
    <row r="14" spans="1:9" x14ac:dyDescent="0.25">
      <c r="A14" s="27">
        <v>12</v>
      </c>
      <c r="B14" s="3">
        <f>'Stone data sheet'!B112</f>
        <v>1100</v>
      </c>
      <c r="C14" s="2">
        <f>COUNTIFS('Stone data sheet'!$A$2:$A$121,'Power''s'!$A14,'Stone data sheet'!$G$2:$G$121,"WR")</f>
        <v>0</v>
      </c>
      <c r="D14" s="2">
        <f>COUNTIFS('Stone data sheet'!$A$2:$A$121,'Power''s'!$A14,'Stone data sheet'!$G$2:$G$121,"R")</f>
        <v>0</v>
      </c>
      <c r="E14" s="2">
        <f>COUNTIFS('Stone data sheet'!$A$2:$A$121,'Power''s'!$A14,'Stone data sheet'!$G$2:$G$121,"SR")</f>
        <v>0</v>
      </c>
      <c r="F14" s="2">
        <f>COUNTIFS('Stone data sheet'!$A$2:$A$121,'Power''s'!$A14,'Stone data sheet'!$G$2:$G$121,"SA")</f>
        <v>0</v>
      </c>
      <c r="G14" s="2">
        <f>COUNTIFS('Stone data sheet'!$A$2:$A$121,'Power''s'!$A14,'Stone data sheet'!$G$2:$G$121,"A")</f>
        <v>0</v>
      </c>
      <c r="H14" s="2">
        <f>COUNTIFS('Stone data sheet'!$A$2:$A$121,'Power''s'!$A14,'Stone data sheet'!$G$2:$G$121,"VA")</f>
        <v>0</v>
      </c>
      <c r="I14" s="2">
        <f t="shared" si="0"/>
        <v>0</v>
      </c>
    </row>
    <row r="17" spans="1:9" ht="15" customHeight="1" x14ac:dyDescent="0.25">
      <c r="A17" s="29" t="s">
        <v>32</v>
      </c>
      <c r="B17" s="29"/>
      <c r="C17" s="29"/>
      <c r="D17" s="29"/>
      <c r="E17" s="29"/>
      <c r="F17" s="29"/>
      <c r="G17" s="29"/>
      <c r="H17" s="29"/>
      <c r="I17" s="29"/>
    </row>
    <row r="18" spans="1:9" x14ac:dyDescent="0.25">
      <c r="A18" s="29"/>
      <c r="B18" s="29"/>
      <c r="C18" s="29"/>
      <c r="D18" s="29"/>
      <c r="E18" s="29"/>
      <c r="F18" s="29"/>
      <c r="G18" s="29"/>
      <c r="H18" s="29"/>
      <c r="I18" s="29"/>
    </row>
    <row r="19" spans="1:9" x14ac:dyDescent="0.25">
      <c r="A19" s="29"/>
      <c r="B19" s="29"/>
      <c r="C19" s="29"/>
      <c r="D19" s="29"/>
      <c r="E19" s="29"/>
      <c r="F19" s="29"/>
      <c r="G19" s="29"/>
      <c r="H19" s="29"/>
      <c r="I19" s="29"/>
    </row>
    <row r="20" spans="1:9" x14ac:dyDescent="0.25">
      <c r="A20" s="29"/>
      <c r="B20" s="29"/>
      <c r="C20" s="29"/>
      <c r="D20" s="29"/>
      <c r="E20" s="29"/>
      <c r="F20" s="29"/>
      <c r="G20" s="29"/>
      <c r="H20" s="29"/>
      <c r="I20" s="29"/>
    </row>
  </sheetData>
  <mergeCells count="2">
    <mergeCell ref="C1:H1"/>
    <mergeCell ref="A17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Stone data sheet</vt:lpstr>
      <vt:lpstr>Spearman's</vt:lpstr>
      <vt:lpstr>Power's</vt:lpstr>
    </vt:vector>
  </TitlesOfParts>
  <Company>Bishop Wordsworth's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Setup Account</dc:creator>
  <cp:lastModifiedBy>Software Setup Account</cp:lastModifiedBy>
  <dcterms:created xsi:type="dcterms:W3CDTF">2019-03-20T17:24:29Z</dcterms:created>
  <dcterms:modified xsi:type="dcterms:W3CDTF">2019-03-20T18:09:38Z</dcterms:modified>
</cp:coreProperties>
</file>