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5600" windowHeight="7500" activeTab="3"/>
  </bookViews>
  <sheets>
    <sheet name="Mann Whitney 1 vs 2" sheetId="1" r:id="rId1"/>
    <sheet name="Mann Whitney Top vs Bottom" sheetId="4" r:id="rId2"/>
    <sheet name="Chi squared" sheetId="5" r:id="rId3"/>
    <sheet name="Dispersion" sheetId="6" r:id="rId4"/>
  </sheets>
  <calcPr calcId="145621"/>
</workbook>
</file>

<file path=xl/calcChain.xml><?xml version="1.0" encoding="utf-8"?>
<calcChain xmlns="http://schemas.openxmlformats.org/spreadsheetml/2006/main">
  <c r="R28" i="6" l="1"/>
  <c r="R29" i="6" s="1"/>
  <c r="R27" i="6"/>
  <c r="R26" i="6"/>
  <c r="M28" i="6"/>
  <c r="M29" i="6" s="1"/>
  <c r="M27" i="6"/>
  <c r="M26" i="6"/>
  <c r="H28" i="6"/>
  <c r="H27" i="6"/>
  <c r="H29" i="6" s="1"/>
  <c r="H26" i="6"/>
  <c r="C29" i="6"/>
  <c r="C28" i="6"/>
  <c r="C27" i="6"/>
  <c r="C26" i="6"/>
  <c r="R4" i="6"/>
  <c r="R5" i="6"/>
  <c r="R6" i="6"/>
  <c r="R7" i="6"/>
  <c r="S7" i="6" s="1"/>
  <c r="R8" i="6"/>
  <c r="R9" i="6"/>
  <c r="R10" i="6"/>
  <c r="R11" i="6"/>
  <c r="R12" i="6"/>
  <c r="S12" i="6" s="1"/>
  <c r="R13" i="6"/>
  <c r="R14" i="6"/>
  <c r="R15" i="6"/>
  <c r="R16" i="6"/>
  <c r="S16" i="6" s="1"/>
  <c r="R17" i="6"/>
  <c r="S17" i="6" s="1"/>
  <c r="R18" i="6"/>
  <c r="R19" i="6"/>
  <c r="R20" i="6"/>
  <c r="R21" i="6"/>
  <c r="S21" i="6" s="1"/>
  <c r="R22" i="6"/>
  <c r="R3" i="6"/>
  <c r="M4" i="6"/>
  <c r="M5" i="6"/>
  <c r="M6" i="6"/>
  <c r="M7" i="6"/>
  <c r="N7" i="6" s="1"/>
  <c r="M8" i="6"/>
  <c r="M9" i="6"/>
  <c r="M10" i="6"/>
  <c r="M11" i="6"/>
  <c r="N11" i="6" s="1"/>
  <c r="M12" i="6"/>
  <c r="M13" i="6"/>
  <c r="M14" i="6"/>
  <c r="M15" i="6"/>
  <c r="M16" i="6"/>
  <c r="M17" i="6"/>
  <c r="M18" i="6"/>
  <c r="M19" i="6"/>
  <c r="N19" i="6" s="1"/>
  <c r="M20" i="6"/>
  <c r="M21" i="6"/>
  <c r="M22" i="6"/>
  <c r="M3" i="6"/>
  <c r="H4" i="6"/>
  <c r="H5" i="6"/>
  <c r="I5" i="6" s="1"/>
  <c r="H6" i="6"/>
  <c r="H7" i="6"/>
  <c r="H8" i="6"/>
  <c r="H9" i="6"/>
  <c r="I9" i="6" s="1"/>
  <c r="H10" i="6"/>
  <c r="H11" i="6"/>
  <c r="H12" i="6"/>
  <c r="H13" i="6"/>
  <c r="I13" i="6" s="1"/>
  <c r="H14" i="6"/>
  <c r="H15" i="6"/>
  <c r="H16" i="6"/>
  <c r="H17" i="6"/>
  <c r="I17" i="6" s="1"/>
  <c r="H18" i="6"/>
  <c r="H19" i="6"/>
  <c r="H20" i="6"/>
  <c r="H21" i="6"/>
  <c r="I21" i="6" s="1"/>
  <c r="H22" i="6"/>
  <c r="H3" i="6"/>
  <c r="C3" i="6"/>
  <c r="C4" i="6"/>
  <c r="C5" i="6"/>
  <c r="C6" i="6"/>
  <c r="D6" i="6" s="1"/>
  <c r="C7" i="6"/>
  <c r="C8" i="6"/>
  <c r="C9" i="6"/>
  <c r="D9" i="6" s="1"/>
  <c r="C10" i="6"/>
  <c r="C11" i="6"/>
  <c r="C12" i="6"/>
  <c r="C13" i="6"/>
  <c r="C14" i="6"/>
  <c r="D14" i="6" s="1"/>
  <c r="C15" i="6"/>
  <c r="C16" i="6"/>
  <c r="C17" i="6"/>
  <c r="D17" i="6" s="1"/>
  <c r="C18" i="6"/>
  <c r="C19" i="6"/>
  <c r="C20" i="6"/>
  <c r="C21" i="6"/>
  <c r="C22" i="6"/>
  <c r="D22" i="6" s="1"/>
  <c r="D7" i="6"/>
  <c r="D10" i="6"/>
  <c r="D11" i="6"/>
  <c r="D15" i="6"/>
  <c r="D18" i="6"/>
  <c r="D19" i="6"/>
  <c r="D5" i="6"/>
  <c r="D8" i="6"/>
  <c r="D12" i="6"/>
  <c r="D13" i="6"/>
  <c r="D16" i="6"/>
  <c r="D20" i="6"/>
  <c r="D21" i="6"/>
  <c r="I4" i="6"/>
  <c r="I6" i="6"/>
  <c r="I7" i="6"/>
  <c r="I8" i="6"/>
  <c r="I10" i="6"/>
  <c r="I11" i="6"/>
  <c r="I12" i="6"/>
  <c r="I14" i="6"/>
  <c r="I15" i="6"/>
  <c r="I16" i="6"/>
  <c r="I18" i="6"/>
  <c r="I19" i="6"/>
  <c r="I20" i="6"/>
  <c r="I22" i="6"/>
  <c r="Q4" i="6"/>
  <c r="Q5" i="6"/>
  <c r="Q6" i="6"/>
  <c r="S6" i="6" s="1"/>
  <c r="Q7" i="6"/>
  <c r="Q8" i="6"/>
  <c r="Q9" i="6"/>
  <c r="Q10" i="6"/>
  <c r="S10" i="6" s="1"/>
  <c r="Q11" i="6"/>
  <c r="Q12" i="6"/>
  <c r="Q13" i="6"/>
  <c r="Q14" i="6"/>
  <c r="S14" i="6" s="1"/>
  <c r="Q15" i="6"/>
  <c r="Q16" i="6"/>
  <c r="Q17" i="6"/>
  <c r="Q18" i="6"/>
  <c r="S18" i="6" s="1"/>
  <c r="Q19" i="6"/>
  <c r="Q20" i="6"/>
  <c r="Q21" i="6"/>
  <c r="Q22" i="6"/>
  <c r="S22" i="6" s="1"/>
  <c r="Q3" i="6"/>
  <c r="L4" i="6"/>
  <c r="N4" i="6" s="1"/>
  <c r="L5" i="6"/>
  <c r="N5" i="6" s="1"/>
  <c r="L6" i="6"/>
  <c r="N6" i="6" s="1"/>
  <c r="L7" i="6"/>
  <c r="L8" i="6"/>
  <c r="N8" i="6" s="1"/>
  <c r="L9" i="6"/>
  <c r="L10" i="6"/>
  <c r="N10" i="6" s="1"/>
  <c r="L11" i="6"/>
  <c r="L12" i="6"/>
  <c r="N12" i="6" s="1"/>
  <c r="L13" i="6"/>
  <c r="N13" i="6" s="1"/>
  <c r="L14" i="6"/>
  <c r="N14" i="6" s="1"/>
  <c r="L15" i="6"/>
  <c r="L16" i="6"/>
  <c r="N16" i="6" s="1"/>
  <c r="L17" i="6"/>
  <c r="L18" i="6"/>
  <c r="N18" i="6" s="1"/>
  <c r="L19" i="6"/>
  <c r="L20" i="6"/>
  <c r="N20" i="6" s="1"/>
  <c r="L21" i="6"/>
  <c r="N21" i="6" s="1"/>
  <c r="L22" i="6"/>
  <c r="N22" i="6" s="1"/>
  <c r="L3" i="6"/>
  <c r="G4" i="6"/>
  <c r="G5" i="6"/>
  <c r="G6" i="6"/>
  <c r="G7" i="6"/>
  <c r="G8" i="6"/>
  <c r="G9" i="6"/>
  <c r="G10" i="6"/>
  <c r="G11" i="6"/>
  <c r="G12" i="6"/>
  <c r="G13" i="6"/>
  <c r="G14" i="6"/>
  <c r="G15" i="6"/>
  <c r="G16" i="6"/>
  <c r="G17" i="6"/>
  <c r="G18" i="6"/>
  <c r="G19" i="6"/>
  <c r="G20" i="6"/>
  <c r="G21" i="6"/>
  <c r="G22" i="6"/>
  <c r="G3" i="6"/>
  <c r="S20" i="6"/>
  <c r="S19" i="6"/>
  <c r="S15" i="6"/>
  <c r="S13" i="6"/>
  <c r="S11" i="6"/>
  <c r="S9" i="6"/>
  <c r="S8" i="6"/>
  <c r="S5" i="6"/>
  <c r="S4" i="6"/>
  <c r="N17" i="6"/>
  <c r="N15" i="6"/>
  <c r="N9" i="6"/>
  <c r="B4" i="6"/>
  <c r="B5" i="6"/>
  <c r="B6" i="6"/>
  <c r="B7" i="6"/>
  <c r="B8" i="6"/>
  <c r="B9" i="6"/>
  <c r="B10" i="6"/>
  <c r="B11" i="6"/>
  <c r="B12" i="6"/>
  <c r="B13" i="6"/>
  <c r="B14" i="6"/>
  <c r="B15" i="6"/>
  <c r="B16" i="6"/>
  <c r="B17" i="6"/>
  <c r="B18" i="6"/>
  <c r="B19" i="6"/>
  <c r="B20" i="6"/>
  <c r="B21" i="6"/>
  <c r="B22" i="6"/>
  <c r="B3" i="6"/>
  <c r="C24" i="6" s="1"/>
  <c r="D3" i="6" s="1"/>
  <c r="R24" i="6" l="1"/>
  <c r="S3" i="6" s="1"/>
  <c r="R25" i="6" s="1"/>
  <c r="M24" i="6"/>
  <c r="N3" i="6" s="1"/>
  <c r="M25" i="6" s="1"/>
  <c r="H24" i="6"/>
  <c r="I3" i="6" s="1"/>
  <c r="H25" i="6" s="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3" i="1"/>
  <c r="N4" i="4"/>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3" i="4"/>
  <c r="E44" i="5" l="1"/>
  <c r="F42" i="5"/>
  <c r="D42" i="5"/>
  <c r="B42" i="5"/>
  <c r="F41" i="5"/>
  <c r="E41" i="5"/>
  <c r="E42" i="5" s="1"/>
  <c r="D41" i="5"/>
  <c r="C41" i="5"/>
  <c r="C42" i="5" s="1"/>
  <c r="B41" i="5"/>
  <c r="E33" i="5"/>
  <c r="E30" i="5"/>
  <c r="E31" i="5" s="1"/>
  <c r="C30" i="5"/>
  <c r="C31" i="5" s="1"/>
  <c r="E22" i="5"/>
  <c r="E20" i="5"/>
  <c r="F19" i="5"/>
  <c r="F20" i="5" s="1"/>
  <c r="E19" i="5"/>
  <c r="D19" i="5"/>
  <c r="D20" i="5" s="1"/>
  <c r="C19" i="5"/>
  <c r="C20" i="5" s="1"/>
  <c r="B19" i="5"/>
  <c r="B20" i="5" s="1"/>
  <c r="C8" i="5"/>
  <c r="C9" i="5" s="1"/>
  <c r="D8" i="5"/>
  <c r="E8" i="5"/>
  <c r="E9" i="5" s="1"/>
  <c r="F8" i="5"/>
  <c r="B8" i="5"/>
  <c r="G18" i="5"/>
  <c r="D9" i="5"/>
  <c r="F9" i="5"/>
  <c r="B9" i="5"/>
  <c r="G40" i="5"/>
  <c r="G29" i="5"/>
  <c r="D30" i="5" s="1"/>
  <c r="D31" i="5" s="1"/>
  <c r="E11" i="5"/>
  <c r="G7" i="5"/>
  <c r="J24" i="4"/>
  <c r="K24" i="4"/>
  <c r="L24" i="4"/>
  <c r="J25" i="4"/>
  <c r="K25" i="4"/>
  <c r="M25" i="4" s="1"/>
  <c r="L25" i="4"/>
  <c r="J26" i="4"/>
  <c r="K26" i="4"/>
  <c r="L26" i="4"/>
  <c r="J27" i="4"/>
  <c r="K27" i="4"/>
  <c r="L27" i="4"/>
  <c r="J28" i="4"/>
  <c r="K28" i="4"/>
  <c r="L28" i="4"/>
  <c r="J29" i="4"/>
  <c r="K29" i="4"/>
  <c r="M29" i="4" s="1"/>
  <c r="L29" i="4"/>
  <c r="J30" i="4"/>
  <c r="K30" i="4"/>
  <c r="L30" i="4"/>
  <c r="J31" i="4"/>
  <c r="K31" i="4"/>
  <c r="L31" i="4"/>
  <c r="J32" i="4"/>
  <c r="M32" i="4" s="1"/>
  <c r="K32" i="4"/>
  <c r="L32" i="4"/>
  <c r="J33" i="4"/>
  <c r="K33" i="4"/>
  <c r="M33" i="4" s="1"/>
  <c r="L33" i="4"/>
  <c r="J34" i="4"/>
  <c r="K34" i="4"/>
  <c r="L34" i="4"/>
  <c r="J35" i="4"/>
  <c r="K35" i="4"/>
  <c r="M35" i="4" s="1"/>
  <c r="L35" i="4"/>
  <c r="J36" i="4"/>
  <c r="M36" i="4" s="1"/>
  <c r="K36" i="4"/>
  <c r="L36" i="4"/>
  <c r="J37" i="4"/>
  <c r="K37" i="4"/>
  <c r="L37" i="4"/>
  <c r="J38" i="4"/>
  <c r="K38" i="4"/>
  <c r="L38" i="4"/>
  <c r="J39" i="4"/>
  <c r="K39" i="4"/>
  <c r="M39" i="4" s="1"/>
  <c r="L39" i="4"/>
  <c r="J40" i="4"/>
  <c r="M40" i="4" s="1"/>
  <c r="K40" i="4"/>
  <c r="L40" i="4"/>
  <c r="J41" i="4"/>
  <c r="K41" i="4"/>
  <c r="L41" i="4"/>
  <c r="J42" i="4"/>
  <c r="K42" i="4"/>
  <c r="L42" i="4"/>
  <c r="M27" i="4"/>
  <c r="M30" i="4"/>
  <c r="M34" i="4"/>
  <c r="M37" i="4"/>
  <c r="M41" i="4"/>
  <c r="K23" i="4"/>
  <c r="M23" i="4" s="1"/>
  <c r="L23" i="4"/>
  <c r="J23" i="4"/>
  <c r="B24" i="4"/>
  <c r="C24" i="4"/>
  <c r="D24" i="4"/>
  <c r="B25" i="4"/>
  <c r="E25" i="4" s="1"/>
  <c r="C25" i="4"/>
  <c r="D25" i="4"/>
  <c r="B26" i="4"/>
  <c r="C26" i="4"/>
  <c r="E26" i="4" s="1"/>
  <c r="D26" i="4"/>
  <c r="B27" i="4"/>
  <c r="C27" i="4"/>
  <c r="D27" i="4"/>
  <c r="E27" i="4" s="1"/>
  <c r="B28" i="4"/>
  <c r="C28" i="4"/>
  <c r="D28" i="4"/>
  <c r="B29" i="4"/>
  <c r="E29" i="4" s="1"/>
  <c r="C29" i="4"/>
  <c r="D29" i="4"/>
  <c r="B30" i="4"/>
  <c r="C30" i="4"/>
  <c r="D30" i="4"/>
  <c r="B31" i="4"/>
  <c r="C31" i="4"/>
  <c r="D31" i="4"/>
  <c r="E31" i="4" s="1"/>
  <c r="B32" i="4"/>
  <c r="C32" i="4"/>
  <c r="D32" i="4"/>
  <c r="B33" i="4"/>
  <c r="E33" i="4" s="1"/>
  <c r="C33" i="4"/>
  <c r="D33" i="4"/>
  <c r="B34" i="4"/>
  <c r="C34" i="4"/>
  <c r="D34" i="4"/>
  <c r="B35" i="4"/>
  <c r="C35" i="4"/>
  <c r="D35" i="4"/>
  <c r="B36" i="4"/>
  <c r="C36" i="4"/>
  <c r="D36" i="4"/>
  <c r="B37" i="4"/>
  <c r="E37" i="4" s="1"/>
  <c r="C37" i="4"/>
  <c r="D37" i="4"/>
  <c r="B38" i="4"/>
  <c r="C38" i="4"/>
  <c r="E38" i="4" s="1"/>
  <c r="D38" i="4"/>
  <c r="B39" i="4"/>
  <c r="C39" i="4"/>
  <c r="D39" i="4"/>
  <c r="E39" i="4" s="1"/>
  <c r="B40" i="4"/>
  <c r="C40" i="4"/>
  <c r="D40" i="4"/>
  <c r="B41" i="4"/>
  <c r="E41" i="4" s="1"/>
  <c r="C41" i="4"/>
  <c r="D41" i="4"/>
  <c r="B42" i="4"/>
  <c r="C42" i="4"/>
  <c r="E42" i="4" s="1"/>
  <c r="D42" i="4"/>
  <c r="E28" i="4"/>
  <c r="E32" i="4"/>
  <c r="E34" i="4"/>
  <c r="E36" i="4"/>
  <c r="E40" i="4"/>
  <c r="C23" i="4"/>
  <c r="D23" i="4"/>
  <c r="B23" i="4"/>
  <c r="E23" i="4" s="1"/>
  <c r="J4" i="4"/>
  <c r="M4" i="4" s="1"/>
  <c r="K4" i="4"/>
  <c r="L4" i="4"/>
  <c r="J5" i="4"/>
  <c r="K5" i="4"/>
  <c r="L5" i="4"/>
  <c r="J6" i="4"/>
  <c r="K6" i="4"/>
  <c r="L6" i="4"/>
  <c r="J7" i="4"/>
  <c r="K7" i="4"/>
  <c r="L7" i="4"/>
  <c r="J8" i="4"/>
  <c r="M8" i="4" s="1"/>
  <c r="K8" i="4"/>
  <c r="L8" i="4"/>
  <c r="J9" i="4"/>
  <c r="K9" i="4"/>
  <c r="M9" i="4" s="1"/>
  <c r="L9" i="4"/>
  <c r="J10" i="4"/>
  <c r="K10" i="4"/>
  <c r="L10" i="4"/>
  <c r="J11" i="4"/>
  <c r="K11" i="4"/>
  <c r="L11" i="4"/>
  <c r="J12" i="4"/>
  <c r="M12" i="4" s="1"/>
  <c r="K12" i="4"/>
  <c r="L12" i="4"/>
  <c r="J13" i="4"/>
  <c r="K13" i="4"/>
  <c r="M13" i="4" s="1"/>
  <c r="L13" i="4"/>
  <c r="J14" i="4"/>
  <c r="K14" i="4"/>
  <c r="L14" i="4"/>
  <c r="J15" i="4"/>
  <c r="K15" i="4"/>
  <c r="L15" i="4"/>
  <c r="J16" i="4"/>
  <c r="M16" i="4" s="1"/>
  <c r="K16" i="4"/>
  <c r="L16" i="4"/>
  <c r="J17" i="4"/>
  <c r="K17" i="4"/>
  <c r="M17" i="4" s="1"/>
  <c r="L17" i="4"/>
  <c r="J18" i="4"/>
  <c r="K18" i="4"/>
  <c r="L18" i="4"/>
  <c r="J19" i="4"/>
  <c r="K19" i="4"/>
  <c r="L19" i="4"/>
  <c r="J20" i="4"/>
  <c r="M20" i="4" s="1"/>
  <c r="K20" i="4"/>
  <c r="L20" i="4"/>
  <c r="J21" i="4"/>
  <c r="K21" i="4"/>
  <c r="M21" i="4" s="1"/>
  <c r="L21" i="4"/>
  <c r="J22" i="4"/>
  <c r="K22" i="4"/>
  <c r="L22" i="4"/>
  <c r="M22" i="4" s="1"/>
  <c r="M6" i="4"/>
  <c r="M10" i="4"/>
  <c r="M14" i="4"/>
  <c r="M18" i="4"/>
  <c r="K3" i="4"/>
  <c r="M3" i="4" s="1"/>
  <c r="L3" i="4"/>
  <c r="J3" i="4"/>
  <c r="B4" i="4"/>
  <c r="E4" i="4" s="1"/>
  <c r="C4" i="4"/>
  <c r="D4" i="4"/>
  <c r="B5" i="4"/>
  <c r="C5" i="4"/>
  <c r="D5" i="4"/>
  <c r="B6" i="4"/>
  <c r="E6" i="4" s="1"/>
  <c r="C6" i="4"/>
  <c r="D6" i="4"/>
  <c r="B7" i="4"/>
  <c r="C7" i="4"/>
  <c r="D7" i="4"/>
  <c r="B8" i="4"/>
  <c r="E8" i="4" s="1"/>
  <c r="C8" i="4"/>
  <c r="D8" i="4"/>
  <c r="B9" i="4"/>
  <c r="C9" i="4"/>
  <c r="D9" i="4"/>
  <c r="B10" i="4"/>
  <c r="E10" i="4" s="1"/>
  <c r="C10" i="4"/>
  <c r="D10" i="4"/>
  <c r="B11" i="4"/>
  <c r="C11" i="4"/>
  <c r="D11" i="4"/>
  <c r="B12" i="4"/>
  <c r="E12" i="4" s="1"/>
  <c r="C12" i="4"/>
  <c r="D12" i="4"/>
  <c r="B13" i="4"/>
  <c r="C13" i="4"/>
  <c r="D13" i="4"/>
  <c r="B14" i="4"/>
  <c r="E14" i="4" s="1"/>
  <c r="C14" i="4"/>
  <c r="D14" i="4"/>
  <c r="B15" i="4"/>
  <c r="C15" i="4"/>
  <c r="D15" i="4"/>
  <c r="B16" i="4"/>
  <c r="E16" i="4" s="1"/>
  <c r="C16" i="4"/>
  <c r="D16" i="4"/>
  <c r="B17" i="4"/>
  <c r="C17" i="4"/>
  <c r="D17" i="4"/>
  <c r="B18" i="4"/>
  <c r="E18" i="4" s="1"/>
  <c r="C18" i="4"/>
  <c r="D18" i="4"/>
  <c r="B19" i="4"/>
  <c r="C19" i="4"/>
  <c r="D19" i="4"/>
  <c r="B20" i="4"/>
  <c r="E20" i="4" s="1"/>
  <c r="C20" i="4"/>
  <c r="D20" i="4"/>
  <c r="B21" i="4"/>
  <c r="C21" i="4"/>
  <c r="D21" i="4"/>
  <c r="B22" i="4"/>
  <c r="E22" i="4" s="1"/>
  <c r="C22" i="4"/>
  <c r="D22" i="4"/>
  <c r="E5" i="4"/>
  <c r="E7" i="4"/>
  <c r="E9" i="4"/>
  <c r="E11" i="4"/>
  <c r="E13" i="4"/>
  <c r="E15" i="4"/>
  <c r="E17" i="4"/>
  <c r="E19" i="4"/>
  <c r="E21" i="4"/>
  <c r="C3" i="4"/>
  <c r="D3" i="4"/>
  <c r="B3" i="4"/>
  <c r="K45" i="4"/>
  <c r="K44" i="4"/>
  <c r="C45" i="4"/>
  <c r="C44" i="4"/>
  <c r="F54" i="1"/>
  <c r="F52" i="1"/>
  <c r="M42" i="4"/>
  <c r="M38" i="4"/>
  <c r="E35" i="4"/>
  <c r="M31" i="4"/>
  <c r="E30" i="4"/>
  <c r="M28" i="4"/>
  <c r="M26" i="4"/>
  <c r="M24" i="4"/>
  <c r="E24" i="4"/>
  <c r="M19" i="4"/>
  <c r="M15" i="4"/>
  <c r="M11" i="4"/>
  <c r="M7" i="4"/>
  <c r="M5" i="4"/>
  <c r="B30" i="5" l="1"/>
  <c r="B31" i="5" s="1"/>
  <c r="B33" i="5" s="1"/>
  <c r="F30" i="5"/>
  <c r="F31" i="5" s="1"/>
  <c r="B44" i="5"/>
  <c r="B22" i="5"/>
  <c r="B11" i="5"/>
  <c r="E3" i="4"/>
  <c r="F42" i="4"/>
  <c r="F40" i="4"/>
  <c r="F38" i="4"/>
  <c r="F36" i="4"/>
  <c r="F34" i="4"/>
  <c r="F32" i="4"/>
  <c r="F30" i="4"/>
  <c r="F28" i="4"/>
  <c r="F26" i="4"/>
  <c r="F24" i="4"/>
  <c r="F22" i="4"/>
  <c r="F20" i="4"/>
  <c r="F18" i="4"/>
  <c r="F16" i="4"/>
  <c r="F14" i="4"/>
  <c r="F12" i="4"/>
  <c r="F10" i="4"/>
  <c r="F8" i="4"/>
  <c r="F6" i="4"/>
  <c r="F4" i="4"/>
  <c r="K45" i="1"/>
  <c r="K44" i="1"/>
  <c r="C45" i="1"/>
  <c r="C44" i="1"/>
  <c r="N45" i="1"/>
  <c r="N54" i="1" s="1"/>
  <c r="N44" i="1"/>
  <c r="N52" i="1" s="1"/>
  <c r="F45" i="1"/>
  <c r="F44"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 r="F38" i="1"/>
  <c r="E38" i="1"/>
  <c r="E4" i="1"/>
  <c r="F4" i="1" s="1"/>
  <c r="E5" i="1"/>
  <c r="F5" i="1" s="1"/>
  <c r="E6" i="1"/>
  <c r="F6" i="1" s="1"/>
  <c r="E7" i="1"/>
  <c r="F7" i="1" s="1"/>
  <c r="E8" i="1"/>
  <c r="F8" i="1" s="1"/>
  <c r="E9" i="1"/>
  <c r="F9"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E33" i="1"/>
  <c r="F33" i="1" s="1"/>
  <c r="E34" i="1"/>
  <c r="F34" i="1" s="1"/>
  <c r="E35" i="1"/>
  <c r="F35" i="1" s="1"/>
  <c r="E36" i="1"/>
  <c r="F36" i="1" s="1"/>
  <c r="E37" i="1"/>
  <c r="F37" i="1" s="1"/>
  <c r="E39" i="1"/>
  <c r="F39" i="1" s="1"/>
  <c r="E40" i="1"/>
  <c r="F40" i="1" s="1"/>
  <c r="E41" i="1"/>
  <c r="F41" i="1" s="1"/>
  <c r="E42" i="1"/>
  <c r="F42" i="1" s="1"/>
  <c r="F3" i="1"/>
  <c r="E3" i="1"/>
  <c r="F5" i="4" l="1"/>
  <c r="F9" i="4"/>
  <c r="F13" i="4"/>
  <c r="F17" i="4"/>
  <c r="F21" i="4"/>
  <c r="F25" i="4"/>
  <c r="F29" i="4"/>
  <c r="F33" i="4"/>
  <c r="F37" i="4"/>
  <c r="F41" i="4"/>
  <c r="F3" i="4"/>
  <c r="F7" i="4"/>
  <c r="F11" i="4"/>
  <c r="F15" i="4"/>
  <c r="F19" i="4"/>
  <c r="F23" i="4"/>
  <c r="F27" i="4"/>
  <c r="F31" i="4"/>
  <c r="F35" i="4"/>
  <c r="F39" i="4"/>
  <c r="F45" i="4"/>
  <c r="F54" i="4" s="1"/>
  <c r="N45" i="4" l="1"/>
  <c r="N54" i="4" s="1"/>
  <c r="F44" i="4"/>
  <c r="F52" i="4" s="1"/>
  <c r="N44" i="4"/>
  <c r="N52" i="4" s="1"/>
  <c r="D4" i="6" l="1"/>
  <c r="C25" i="6"/>
</calcChain>
</file>

<file path=xl/comments1.xml><?xml version="1.0" encoding="utf-8"?>
<comments xmlns="http://schemas.openxmlformats.org/spreadsheetml/2006/main">
  <authors>
    <author>Software Setup Account</author>
  </authors>
  <commentList>
    <comment ref="A3" authorId="0">
      <text>
        <r>
          <rPr>
            <b/>
            <sz val="9"/>
            <color indexed="81"/>
            <rFont val="Tahoma"/>
            <family val="2"/>
          </rPr>
          <t>Top of sheet</t>
        </r>
      </text>
    </comment>
  </commentList>
</comments>
</file>

<file path=xl/comments2.xml><?xml version="1.0" encoding="utf-8"?>
<comments xmlns="http://schemas.openxmlformats.org/spreadsheetml/2006/main">
  <authors>
    <author>Software Setup Account</author>
  </authors>
  <commentList>
    <comment ref="A3" authorId="0">
      <text>
        <r>
          <rPr>
            <b/>
            <sz val="9"/>
            <color indexed="81"/>
            <rFont val="Tahoma"/>
            <family val="2"/>
          </rPr>
          <t>Top of sheet</t>
        </r>
      </text>
    </comment>
  </commentList>
</comments>
</file>

<file path=xl/sharedStrings.xml><?xml version="1.0" encoding="utf-8"?>
<sst xmlns="http://schemas.openxmlformats.org/spreadsheetml/2006/main" count="245" uniqueCount="73">
  <si>
    <t>Site</t>
  </si>
  <si>
    <t>Top</t>
  </si>
  <si>
    <t>a (cm)</t>
  </si>
  <si>
    <t>b (cm)</t>
  </si>
  <si>
    <t>c (cm)</t>
  </si>
  <si>
    <r>
      <t>Vol (cm</t>
    </r>
    <r>
      <rPr>
        <b/>
        <vertAlign val="superscript"/>
        <sz val="11"/>
        <color theme="1"/>
        <rFont val="Calibri"/>
        <family val="2"/>
        <scheme val="minor"/>
      </rPr>
      <t>3</t>
    </r>
    <r>
      <rPr>
        <b/>
        <sz val="11"/>
        <color theme="1"/>
        <rFont val="Calibri"/>
        <family val="2"/>
        <scheme val="minor"/>
      </rPr>
      <t>)</t>
    </r>
  </si>
  <si>
    <t>Bottom</t>
  </si>
  <si>
    <r>
      <t>Rank, R</t>
    </r>
    <r>
      <rPr>
        <b/>
        <vertAlign val="subscript"/>
        <sz val="11"/>
        <color theme="1"/>
        <rFont val="Calibri"/>
        <family val="2"/>
        <scheme val="minor"/>
      </rPr>
      <t>x</t>
    </r>
  </si>
  <si>
    <r>
      <t xml:space="preserve">Site 1, </t>
    </r>
    <r>
      <rPr>
        <b/>
        <sz val="11"/>
        <color theme="1"/>
        <rFont val="Calibri"/>
        <family val="2"/>
      </rPr>
      <t>Σ</t>
    </r>
    <r>
      <rPr>
        <b/>
        <sz val="11"/>
        <color theme="1"/>
        <rFont val="Calibri"/>
        <family val="2"/>
        <scheme val="minor"/>
      </rPr>
      <t>R</t>
    </r>
    <r>
      <rPr>
        <b/>
        <vertAlign val="subscript"/>
        <sz val="11"/>
        <color theme="1"/>
        <rFont val="Calibri"/>
        <family val="2"/>
        <scheme val="minor"/>
      </rPr>
      <t>1</t>
    </r>
  </si>
  <si>
    <r>
      <t xml:space="preserve">Site 2, </t>
    </r>
    <r>
      <rPr>
        <b/>
        <sz val="11"/>
        <color theme="1"/>
        <rFont val="Calibri"/>
        <family val="2"/>
      </rPr>
      <t>Σ</t>
    </r>
    <r>
      <rPr>
        <b/>
        <sz val="11"/>
        <color theme="1"/>
        <rFont val="Calibri"/>
        <family val="2"/>
        <scheme val="minor"/>
      </rPr>
      <t>R</t>
    </r>
    <r>
      <rPr>
        <b/>
        <vertAlign val="subscript"/>
        <sz val="11"/>
        <color theme="1"/>
        <rFont val="Calibri"/>
        <family val="2"/>
        <scheme val="minor"/>
      </rPr>
      <t>2</t>
    </r>
    <r>
      <rPr>
        <sz val="11"/>
        <color theme="1"/>
        <rFont val="Calibri"/>
        <family val="2"/>
        <scheme val="minor"/>
      </rPr>
      <t/>
    </r>
  </si>
  <si>
    <r>
      <t>Site 1, n</t>
    </r>
    <r>
      <rPr>
        <b/>
        <vertAlign val="subscript"/>
        <sz val="11"/>
        <color theme="1"/>
        <rFont val="Calibri"/>
        <family val="2"/>
        <scheme val="minor"/>
      </rPr>
      <t>1</t>
    </r>
  </si>
  <si>
    <r>
      <t>Site 2, n</t>
    </r>
    <r>
      <rPr>
        <b/>
        <vertAlign val="subscript"/>
        <sz val="11"/>
        <color theme="1"/>
        <rFont val="Calibri"/>
        <family val="2"/>
        <scheme val="minor"/>
      </rPr>
      <t>2</t>
    </r>
    <r>
      <rPr>
        <sz val="11"/>
        <color theme="1"/>
        <rFont val="Calibri"/>
        <family val="2"/>
        <scheme val="minor"/>
      </rPr>
      <t/>
    </r>
  </si>
  <si>
    <t>Note: If you have less than 20 stones at any one site, then delete the contents of the rows that are left empty, otherwise it will calculate things incorrectly.</t>
  </si>
  <si>
    <t>Site 1</t>
  </si>
  <si>
    <t>Site 2</t>
  </si>
  <si>
    <t>T</t>
  </si>
  <si>
    <t>B</t>
  </si>
  <si>
    <r>
      <t>u</t>
    </r>
    <r>
      <rPr>
        <vertAlign val="subscript"/>
        <sz val="11"/>
        <color theme="1"/>
        <rFont val="Calibri"/>
        <family val="2"/>
        <scheme val="minor"/>
      </rPr>
      <t>1</t>
    </r>
    <r>
      <rPr>
        <sz val="11"/>
        <color theme="1"/>
        <rFont val="Calibri"/>
        <family val="2"/>
        <scheme val="minor"/>
      </rPr>
      <t xml:space="preserve"> = n</t>
    </r>
    <r>
      <rPr>
        <vertAlign val="subscript"/>
        <sz val="11"/>
        <color theme="1"/>
        <rFont val="Calibri"/>
        <family val="2"/>
        <scheme val="minor"/>
      </rPr>
      <t>1</t>
    </r>
    <r>
      <rPr>
        <sz val="11"/>
        <color theme="1"/>
        <rFont val="Calibri"/>
        <family val="2"/>
        <scheme val="minor"/>
      </rPr>
      <t>n</t>
    </r>
    <r>
      <rPr>
        <vertAlign val="subscript"/>
        <sz val="11"/>
        <color theme="1"/>
        <rFont val="Calibri"/>
        <family val="2"/>
        <scheme val="minor"/>
      </rPr>
      <t>2</t>
    </r>
    <r>
      <rPr>
        <sz val="11"/>
        <color theme="1"/>
        <rFont val="Calibri"/>
        <family val="2"/>
        <scheme val="minor"/>
      </rPr>
      <t xml:space="preserve"> + n</t>
    </r>
    <r>
      <rPr>
        <vertAlign val="subscript"/>
        <sz val="11"/>
        <color theme="1"/>
        <rFont val="Calibri"/>
        <family val="2"/>
        <scheme val="minor"/>
      </rPr>
      <t>1</t>
    </r>
    <r>
      <rPr>
        <sz val="11"/>
        <color theme="1"/>
        <rFont val="Calibri"/>
        <family val="2"/>
        <scheme val="minor"/>
      </rPr>
      <t>(n</t>
    </r>
    <r>
      <rPr>
        <vertAlign val="subscript"/>
        <sz val="11"/>
        <color theme="1"/>
        <rFont val="Calibri"/>
        <family val="2"/>
        <scheme val="minor"/>
      </rPr>
      <t>1</t>
    </r>
    <r>
      <rPr>
        <sz val="11"/>
        <color theme="1"/>
        <rFont val="Calibri"/>
        <family val="2"/>
        <scheme val="minor"/>
      </rPr>
      <t>+1)/2 - Σr</t>
    </r>
    <r>
      <rPr>
        <vertAlign val="subscript"/>
        <sz val="11"/>
        <color theme="1"/>
        <rFont val="Calibri"/>
        <family val="2"/>
        <scheme val="minor"/>
      </rPr>
      <t>1</t>
    </r>
  </si>
  <si>
    <r>
      <t>Rank, r</t>
    </r>
    <r>
      <rPr>
        <b/>
        <vertAlign val="subscript"/>
        <sz val="11"/>
        <color theme="1"/>
        <rFont val="Calibri"/>
        <family val="2"/>
        <scheme val="minor"/>
      </rPr>
      <t>x</t>
    </r>
  </si>
  <si>
    <r>
      <t xml:space="preserve">Site 1, </t>
    </r>
    <r>
      <rPr>
        <b/>
        <sz val="11"/>
        <color theme="1"/>
        <rFont val="Calibri"/>
        <family val="2"/>
      </rPr>
      <t>Σr</t>
    </r>
    <r>
      <rPr>
        <b/>
        <vertAlign val="subscript"/>
        <sz val="11"/>
        <color theme="1"/>
        <rFont val="Calibri"/>
        <family val="2"/>
        <scheme val="minor"/>
      </rPr>
      <t>1</t>
    </r>
  </si>
  <si>
    <r>
      <t xml:space="preserve">Site 2, </t>
    </r>
    <r>
      <rPr>
        <b/>
        <sz val="11"/>
        <color theme="1"/>
        <rFont val="Calibri"/>
        <family val="2"/>
      </rPr>
      <t>Σr</t>
    </r>
    <r>
      <rPr>
        <b/>
        <vertAlign val="subscript"/>
        <sz val="11"/>
        <color theme="1"/>
        <rFont val="Calibri"/>
        <family val="2"/>
        <scheme val="minor"/>
      </rPr>
      <t>2</t>
    </r>
    <r>
      <rPr>
        <sz val="11"/>
        <color theme="1"/>
        <rFont val="Calibri"/>
        <family val="2"/>
        <scheme val="minor"/>
      </rPr>
      <t/>
    </r>
  </si>
  <si>
    <r>
      <t>u</t>
    </r>
    <r>
      <rPr>
        <b/>
        <vertAlign val="subscript"/>
        <sz val="11"/>
        <color theme="1"/>
        <rFont val="Calibri"/>
        <family val="2"/>
        <scheme val="minor"/>
      </rPr>
      <t>1</t>
    </r>
    <r>
      <rPr>
        <b/>
        <sz val="11"/>
        <color theme="1"/>
        <rFont val="Calibri"/>
        <family val="2"/>
        <scheme val="minor"/>
      </rPr>
      <t xml:space="preserve"> = </t>
    </r>
  </si>
  <si>
    <r>
      <t>u</t>
    </r>
    <r>
      <rPr>
        <vertAlign val="subscript"/>
        <sz val="11"/>
        <color theme="1"/>
        <rFont val="Calibri"/>
        <family val="2"/>
        <scheme val="minor"/>
      </rPr>
      <t>2</t>
    </r>
    <r>
      <rPr>
        <sz val="11"/>
        <color theme="1"/>
        <rFont val="Calibri"/>
        <family val="2"/>
        <scheme val="minor"/>
      </rPr>
      <t xml:space="preserve"> = n</t>
    </r>
    <r>
      <rPr>
        <vertAlign val="subscript"/>
        <sz val="11"/>
        <color theme="1"/>
        <rFont val="Calibri"/>
        <family val="2"/>
        <scheme val="minor"/>
      </rPr>
      <t>2</t>
    </r>
    <r>
      <rPr>
        <sz val="11"/>
        <color theme="1"/>
        <rFont val="Calibri"/>
        <family val="2"/>
        <scheme val="minor"/>
      </rPr>
      <t>n</t>
    </r>
    <r>
      <rPr>
        <vertAlign val="subscript"/>
        <sz val="11"/>
        <color theme="1"/>
        <rFont val="Calibri"/>
        <family val="2"/>
        <scheme val="minor"/>
      </rPr>
      <t>1</t>
    </r>
    <r>
      <rPr>
        <sz val="11"/>
        <color theme="1"/>
        <rFont val="Calibri"/>
        <family val="2"/>
        <scheme val="minor"/>
      </rPr>
      <t xml:space="preserve"> + n</t>
    </r>
    <r>
      <rPr>
        <vertAlign val="subscript"/>
        <sz val="11"/>
        <color theme="1"/>
        <rFont val="Calibri"/>
        <family val="2"/>
        <scheme val="minor"/>
      </rPr>
      <t>2</t>
    </r>
    <r>
      <rPr>
        <sz val="11"/>
        <color theme="1"/>
        <rFont val="Calibri"/>
        <family val="2"/>
        <scheme val="minor"/>
      </rPr>
      <t>(n</t>
    </r>
    <r>
      <rPr>
        <vertAlign val="subscript"/>
        <sz val="11"/>
        <color theme="1"/>
        <rFont val="Calibri"/>
        <family val="2"/>
        <scheme val="minor"/>
      </rPr>
      <t>2</t>
    </r>
    <r>
      <rPr>
        <sz val="11"/>
        <color theme="1"/>
        <rFont val="Calibri"/>
        <family val="2"/>
        <scheme val="minor"/>
      </rPr>
      <t>+1)/2 - Σr</t>
    </r>
    <r>
      <rPr>
        <vertAlign val="subscript"/>
        <sz val="11"/>
        <color theme="1"/>
        <rFont val="Calibri"/>
        <family val="2"/>
        <scheme val="minor"/>
      </rPr>
      <t>2</t>
    </r>
  </si>
  <si>
    <r>
      <t>u</t>
    </r>
    <r>
      <rPr>
        <b/>
        <vertAlign val="subscript"/>
        <sz val="11"/>
        <color theme="1"/>
        <rFont val="Calibri"/>
        <family val="2"/>
        <scheme val="minor"/>
      </rPr>
      <t>2</t>
    </r>
    <r>
      <rPr>
        <b/>
        <sz val="11"/>
        <color theme="1"/>
        <rFont val="Calibri"/>
        <family val="2"/>
        <scheme val="minor"/>
      </rPr>
      <t xml:space="preserve"> = </t>
    </r>
  </si>
  <si>
    <t>Calculator - Site 1 top vs Site 2 top</t>
  </si>
  <si>
    <t>Calculator - Site 1 bottom vs Site 2 bottom</t>
  </si>
  <si>
    <t>In each case, discard the large u value and compare the smaller one against the figures in the critical values table.</t>
  </si>
  <si>
    <r>
      <t>Site 1, n</t>
    </r>
    <r>
      <rPr>
        <b/>
        <vertAlign val="subscript"/>
        <sz val="11"/>
        <color theme="1"/>
        <rFont val="Calibri"/>
        <family val="2"/>
        <scheme val="minor"/>
      </rPr>
      <t>t</t>
    </r>
  </si>
  <si>
    <r>
      <t>Site 2, n</t>
    </r>
    <r>
      <rPr>
        <b/>
        <vertAlign val="subscript"/>
        <sz val="11"/>
        <color theme="1"/>
        <rFont val="Calibri"/>
        <family val="2"/>
        <scheme val="minor"/>
      </rPr>
      <t>b</t>
    </r>
  </si>
  <si>
    <r>
      <t xml:space="preserve">Site 1, </t>
    </r>
    <r>
      <rPr>
        <b/>
        <sz val="11"/>
        <color theme="1"/>
        <rFont val="Calibri"/>
        <family val="2"/>
      </rPr>
      <t>Σr</t>
    </r>
    <r>
      <rPr>
        <b/>
        <vertAlign val="subscript"/>
        <sz val="11"/>
        <color theme="1"/>
        <rFont val="Calibri"/>
        <family val="2"/>
      </rPr>
      <t>t</t>
    </r>
  </si>
  <si>
    <r>
      <t xml:space="preserve">Site 2, </t>
    </r>
    <r>
      <rPr>
        <b/>
        <sz val="11"/>
        <color theme="1"/>
        <rFont val="Calibri"/>
        <family val="2"/>
      </rPr>
      <t>Σr</t>
    </r>
    <r>
      <rPr>
        <b/>
        <vertAlign val="subscript"/>
        <sz val="11"/>
        <color theme="1"/>
        <rFont val="Calibri"/>
        <family val="2"/>
      </rPr>
      <t>b</t>
    </r>
  </si>
  <si>
    <r>
      <t>Site 1, n</t>
    </r>
    <r>
      <rPr>
        <b/>
        <vertAlign val="subscript"/>
        <sz val="11"/>
        <color theme="1"/>
        <rFont val="Calibri"/>
        <family val="2"/>
        <scheme val="minor"/>
      </rPr>
      <t>b</t>
    </r>
  </si>
  <si>
    <r>
      <t xml:space="preserve">Site 1, </t>
    </r>
    <r>
      <rPr>
        <b/>
        <sz val="11"/>
        <color theme="1"/>
        <rFont val="Calibri"/>
        <family val="2"/>
      </rPr>
      <t>Σr</t>
    </r>
    <r>
      <rPr>
        <b/>
        <vertAlign val="subscript"/>
        <sz val="11"/>
        <color theme="1"/>
        <rFont val="Calibri"/>
        <family val="2"/>
      </rPr>
      <t>b</t>
    </r>
  </si>
  <si>
    <r>
      <t>Site 2, n</t>
    </r>
    <r>
      <rPr>
        <b/>
        <vertAlign val="subscript"/>
        <sz val="11"/>
        <color theme="1"/>
        <rFont val="Calibri"/>
        <family val="2"/>
        <scheme val="minor"/>
      </rPr>
      <t>t</t>
    </r>
  </si>
  <si>
    <r>
      <t xml:space="preserve">Site 2, </t>
    </r>
    <r>
      <rPr>
        <b/>
        <sz val="11"/>
        <color theme="1"/>
        <rFont val="Calibri"/>
        <family val="2"/>
      </rPr>
      <t>Σr</t>
    </r>
    <r>
      <rPr>
        <b/>
        <vertAlign val="subscript"/>
        <sz val="11"/>
        <color theme="1"/>
        <rFont val="Calibri"/>
        <family val="2"/>
      </rPr>
      <t>t</t>
    </r>
  </si>
  <si>
    <r>
      <t>u</t>
    </r>
    <r>
      <rPr>
        <vertAlign val="subscript"/>
        <sz val="11"/>
        <color theme="1"/>
        <rFont val="Calibri"/>
        <family val="2"/>
        <scheme val="minor"/>
      </rPr>
      <t>t</t>
    </r>
    <r>
      <rPr>
        <sz val="11"/>
        <color theme="1"/>
        <rFont val="Calibri"/>
        <family val="2"/>
        <scheme val="minor"/>
      </rPr>
      <t xml:space="preserve"> = n</t>
    </r>
    <r>
      <rPr>
        <vertAlign val="subscript"/>
        <sz val="11"/>
        <color theme="1"/>
        <rFont val="Calibri"/>
        <family val="2"/>
        <scheme val="minor"/>
      </rPr>
      <t>t</t>
    </r>
    <r>
      <rPr>
        <sz val="11"/>
        <color theme="1"/>
        <rFont val="Calibri"/>
        <family val="2"/>
        <scheme val="minor"/>
      </rPr>
      <t>n</t>
    </r>
    <r>
      <rPr>
        <vertAlign val="subscript"/>
        <sz val="11"/>
        <color theme="1"/>
        <rFont val="Calibri"/>
        <family val="2"/>
        <scheme val="minor"/>
      </rPr>
      <t>b</t>
    </r>
    <r>
      <rPr>
        <sz val="11"/>
        <color theme="1"/>
        <rFont val="Calibri"/>
        <family val="2"/>
        <scheme val="minor"/>
      </rPr>
      <t xml:space="preserve"> + n</t>
    </r>
    <r>
      <rPr>
        <vertAlign val="subscript"/>
        <sz val="11"/>
        <color theme="1"/>
        <rFont val="Calibri"/>
        <family val="2"/>
        <scheme val="minor"/>
      </rPr>
      <t>t</t>
    </r>
    <r>
      <rPr>
        <sz val="11"/>
        <color theme="1"/>
        <rFont val="Calibri"/>
        <family val="2"/>
        <scheme val="minor"/>
      </rPr>
      <t>(n</t>
    </r>
    <r>
      <rPr>
        <vertAlign val="subscript"/>
        <sz val="11"/>
        <color theme="1"/>
        <rFont val="Calibri"/>
        <family val="2"/>
        <scheme val="minor"/>
      </rPr>
      <t>t</t>
    </r>
    <r>
      <rPr>
        <sz val="11"/>
        <color theme="1"/>
        <rFont val="Calibri"/>
        <family val="2"/>
        <scheme val="minor"/>
      </rPr>
      <t>+1)/2 - Σr</t>
    </r>
    <r>
      <rPr>
        <vertAlign val="subscript"/>
        <sz val="11"/>
        <color theme="1"/>
        <rFont val="Calibri"/>
        <family val="2"/>
        <scheme val="minor"/>
      </rPr>
      <t>t</t>
    </r>
  </si>
  <si>
    <r>
      <t>u</t>
    </r>
    <r>
      <rPr>
        <vertAlign val="subscript"/>
        <sz val="11"/>
        <color theme="1"/>
        <rFont val="Calibri"/>
        <family val="2"/>
        <scheme val="minor"/>
      </rPr>
      <t>b</t>
    </r>
    <r>
      <rPr>
        <sz val="11"/>
        <color theme="1"/>
        <rFont val="Calibri"/>
        <family val="2"/>
        <scheme val="minor"/>
      </rPr>
      <t xml:space="preserve"> = n</t>
    </r>
    <r>
      <rPr>
        <vertAlign val="subscript"/>
        <sz val="11"/>
        <color theme="1"/>
        <rFont val="Calibri"/>
        <family val="2"/>
        <scheme val="minor"/>
      </rPr>
      <t>b</t>
    </r>
    <r>
      <rPr>
        <sz val="11"/>
        <color theme="1"/>
        <rFont val="Calibri"/>
        <family val="2"/>
        <scheme val="minor"/>
      </rPr>
      <t>n</t>
    </r>
    <r>
      <rPr>
        <vertAlign val="subscript"/>
        <sz val="11"/>
        <color theme="1"/>
        <rFont val="Calibri"/>
        <family val="2"/>
        <scheme val="minor"/>
      </rPr>
      <t>t</t>
    </r>
    <r>
      <rPr>
        <sz val="11"/>
        <color theme="1"/>
        <rFont val="Calibri"/>
        <family val="2"/>
        <scheme val="minor"/>
      </rPr>
      <t xml:space="preserve"> + n</t>
    </r>
    <r>
      <rPr>
        <vertAlign val="subscript"/>
        <sz val="11"/>
        <color theme="1"/>
        <rFont val="Calibri"/>
        <family val="2"/>
        <scheme val="minor"/>
      </rPr>
      <t>b</t>
    </r>
    <r>
      <rPr>
        <sz val="11"/>
        <color theme="1"/>
        <rFont val="Calibri"/>
        <family val="2"/>
        <scheme val="minor"/>
      </rPr>
      <t>(n</t>
    </r>
    <r>
      <rPr>
        <vertAlign val="subscript"/>
        <sz val="11"/>
        <color theme="1"/>
        <rFont val="Calibri"/>
        <family val="2"/>
        <scheme val="minor"/>
      </rPr>
      <t>b</t>
    </r>
    <r>
      <rPr>
        <sz val="11"/>
        <color theme="1"/>
        <rFont val="Calibri"/>
        <family val="2"/>
        <scheme val="minor"/>
      </rPr>
      <t>+1)/2 - Σr</t>
    </r>
    <r>
      <rPr>
        <vertAlign val="subscript"/>
        <sz val="11"/>
        <color theme="1"/>
        <rFont val="Calibri"/>
        <family val="2"/>
        <scheme val="minor"/>
      </rPr>
      <t>b</t>
    </r>
  </si>
  <si>
    <r>
      <t>u</t>
    </r>
    <r>
      <rPr>
        <b/>
        <vertAlign val="subscript"/>
        <sz val="11"/>
        <color theme="1"/>
        <rFont val="Calibri"/>
        <family val="2"/>
        <scheme val="minor"/>
      </rPr>
      <t>b</t>
    </r>
    <r>
      <rPr>
        <b/>
        <sz val="11"/>
        <color theme="1"/>
        <rFont val="Calibri"/>
        <family val="2"/>
        <scheme val="minor"/>
      </rPr>
      <t xml:space="preserve"> = </t>
    </r>
  </si>
  <si>
    <r>
      <t>u</t>
    </r>
    <r>
      <rPr>
        <b/>
        <vertAlign val="subscript"/>
        <sz val="11"/>
        <color theme="1"/>
        <rFont val="Calibri"/>
        <family val="2"/>
        <scheme val="minor"/>
      </rPr>
      <t>t</t>
    </r>
    <r>
      <rPr>
        <b/>
        <sz val="11"/>
        <color theme="1"/>
        <rFont val="Calibri"/>
        <family val="2"/>
        <scheme val="minor"/>
      </rPr>
      <t xml:space="preserve"> = </t>
    </r>
  </si>
  <si>
    <t>Calculator - Site 1 top vs bottom</t>
  </si>
  <si>
    <t>Calculator - Site 2 top vs bottom</t>
  </si>
  <si>
    <t>Note: These tables copy the values from the other tables - but again, if you have less than 20 stones at any one site, then delete the contents of the rows that are left empty, otherwise it will calculate things incorrectly.</t>
  </si>
  <si>
    <t>Site 1 - top</t>
  </si>
  <si>
    <t>Group 1</t>
  </si>
  <si>
    <t>Group 2</t>
  </si>
  <si>
    <t>Group 3</t>
  </si>
  <si>
    <t>Group 4</t>
  </si>
  <si>
    <t>Group 5</t>
  </si>
  <si>
    <t>Observed</t>
  </si>
  <si>
    <t>Range</t>
  </si>
  <si>
    <t>Expected</t>
  </si>
  <si>
    <t>Grand total</t>
  </si>
  <si>
    <t>Chi-squared =</t>
  </si>
  <si>
    <t xml:space="preserve">df = </t>
  </si>
  <si>
    <t>Instructions:
Fill in the grey cells with the range of clast sizes used, then enter the number of clasts in each group.  If you have not used all the groups delete everything in that column otherwise it may not calculate things correctly.</t>
  </si>
  <si>
    <t>Site 1 - bottom</t>
  </si>
  <si>
    <t>Site 2 - top</t>
  </si>
  <si>
    <t>Site 2 - bottom</t>
  </si>
  <si>
    <r>
      <t>(O-E)</t>
    </r>
    <r>
      <rPr>
        <b/>
        <vertAlign val="superscript"/>
        <sz val="11"/>
        <color theme="1"/>
        <rFont val="Calibri"/>
        <family val="2"/>
        <scheme val="minor"/>
      </rPr>
      <t>2</t>
    </r>
    <r>
      <rPr>
        <b/>
        <sz val="11"/>
        <color theme="1"/>
        <rFont val="Calibri"/>
        <family val="2"/>
        <scheme val="minor"/>
      </rPr>
      <t>/E</t>
    </r>
  </si>
  <si>
    <t>Site 1 - Top</t>
  </si>
  <si>
    <t>Stone #</t>
  </si>
  <si>
    <t>x-mean</t>
  </si>
  <si>
    <r>
      <t>Vol (cm</t>
    </r>
    <r>
      <rPr>
        <b/>
        <vertAlign val="superscript"/>
        <sz val="11"/>
        <color theme="1"/>
        <rFont val="Calibri"/>
        <family val="2"/>
        <scheme val="minor"/>
      </rPr>
      <t>3</t>
    </r>
    <r>
      <rPr>
        <b/>
        <sz val="11"/>
        <color theme="1"/>
        <rFont val="Calibri"/>
        <family val="2"/>
        <scheme val="minor"/>
      </rPr>
      <t>), x</t>
    </r>
  </si>
  <si>
    <r>
      <t>(x-mean)</t>
    </r>
    <r>
      <rPr>
        <b/>
        <vertAlign val="superscript"/>
        <sz val="11"/>
        <color theme="1"/>
        <rFont val="Calibri"/>
        <family val="2"/>
        <scheme val="minor"/>
      </rPr>
      <t>2</t>
    </r>
  </si>
  <si>
    <t>Mean</t>
  </si>
  <si>
    <t>Standard deviation</t>
  </si>
  <si>
    <t>Site 1 - Bottom</t>
  </si>
  <si>
    <t>Site 2 - Top</t>
  </si>
  <si>
    <t>Site 2 - Bottom</t>
  </si>
  <si>
    <t>Median</t>
  </si>
  <si>
    <t>Upper quartile</t>
  </si>
  <si>
    <t>Lower quartile</t>
  </si>
  <si>
    <t>Inter-quartile range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</si>
</sst>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8" x14ac:knownFonts="1">
    <font>
      <sz val="11"/>
      <color theme="1"/>
      <name val="Calibri"/>
      <family val="2"/>
      <scheme val="minor"/>
    </font>
    <font>
      <b/>
      <sz val="11"/>
      <color theme="1"/>
      <name val="Calibri"/>
      <family val="2"/>
      <scheme val="minor"/>
    </font>
    <font>
      <b/>
      <vertAlign val="superscript"/>
      <sz val="11"/>
      <color theme="1"/>
      <name val="Calibri"/>
      <family val="2"/>
      <scheme val="minor"/>
    </font>
    <font>
      <b/>
      <vertAlign val="subscript"/>
      <sz val="11"/>
      <color theme="1"/>
      <name val="Calibri"/>
      <family val="2"/>
      <scheme val="minor"/>
    </font>
    <font>
      <b/>
      <sz val="11"/>
      <color theme="1"/>
      <name val="Calibri"/>
      <family val="2"/>
    </font>
    <font>
      <b/>
      <sz val="9"/>
      <color indexed="81"/>
      <name val="Tahoma"/>
      <family val="2"/>
    </font>
    <font>
      <vertAlign val="subscript"/>
      <sz val="11"/>
      <color theme="1"/>
      <name val="Calibri"/>
      <family val="2"/>
      <scheme val="minor"/>
    </font>
    <font>
      <b/>
      <vertAlign val="subscript"/>
      <sz val="11"/>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1">
    <xf numFmtId="0" fontId="0" fillId="0" borderId="0" xfId="0"/>
    <xf numFmtId="0" fontId="0" fillId="0" borderId="1" xfId="0" applyBorder="1"/>
    <xf numFmtId="0" fontId="0" fillId="0" borderId="0" xfId="0" applyAlignment="1">
      <alignment horizontal="center"/>
    </xf>
    <xf numFmtId="0" fontId="1" fillId="2" borderId="1" xfId="0" applyFont="1" applyFill="1" applyBorder="1"/>
    <xf numFmtId="0" fontId="1" fillId="2" borderId="1" xfId="0" applyFont="1" applyFill="1" applyBorder="1" applyAlignment="1">
      <alignment horizontal="center"/>
    </xf>
    <xf numFmtId="0" fontId="0" fillId="0" borderId="1" xfId="0" applyBorder="1" applyAlignment="1">
      <alignment horizontal="center"/>
    </xf>
    <xf numFmtId="0" fontId="1" fillId="0" borderId="1" xfId="0" applyFont="1" applyBorder="1"/>
    <xf numFmtId="0" fontId="0" fillId="0" borderId="3" xfId="0" applyBorder="1" applyAlignment="1">
      <alignment horizontal="center"/>
    </xf>
    <xf numFmtId="0" fontId="0" fillId="0" borderId="3" xfId="0" applyBorder="1"/>
    <xf numFmtId="0" fontId="0" fillId="0" borderId="2" xfId="0" applyBorder="1" applyAlignment="1">
      <alignment horizontal="center"/>
    </xf>
    <xf numFmtId="0" fontId="0" fillId="0" borderId="2" xfId="0" applyBorder="1"/>
    <xf numFmtId="0" fontId="0" fillId="3" borderId="1" xfId="0" applyFill="1" applyBorder="1" applyAlignment="1">
      <alignment horizontal="center"/>
    </xf>
    <xf numFmtId="0" fontId="1" fillId="0" borderId="1" xfId="0" applyFont="1" applyBorder="1" applyAlignment="1">
      <alignment horizontal="right"/>
    </xf>
    <xf numFmtId="0" fontId="1" fillId="0" borderId="1" xfId="0" applyFont="1" applyBorder="1" applyAlignment="1"/>
    <xf numFmtId="0" fontId="1" fillId="4" borderId="1" xfId="0" applyFont="1" applyFill="1" applyBorder="1" applyAlignment="1">
      <alignment horizontal="center"/>
    </xf>
    <xf numFmtId="0" fontId="1" fillId="4" borderId="5" xfId="0" applyFont="1" applyFill="1" applyBorder="1" applyAlignment="1">
      <alignment horizontal="center"/>
    </xf>
    <xf numFmtId="0" fontId="0" fillId="0" borderId="5" xfId="0" applyBorder="1" applyAlignment="1">
      <alignment horizontal="center"/>
    </xf>
    <xf numFmtId="0" fontId="1" fillId="0" borderId="1" xfId="0" applyFont="1" applyFill="1" applyBorder="1" applyAlignment="1">
      <alignment horizontal="right"/>
    </xf>
    <xf numFmtId="1" fontId="1" fillId="0" borderId="1" xfId="0" applyNumberFormat="1" applyFont="1" applyFill="1" applyBorder="1" applyAlignment="1">
      <alignment horizontal="center"/>
    </xf>
    <xf numFmtId="164" fontId="1" fillId="0" borderId="1" xfId="0" applyNumberFormat="1" applyFont="1" applyFill="1" applyBorder="1" applyAlignment="1">
      <alignment horizontal="center"/>
    </xf>
    <xf numFmtId="164" fontId="0" fillId="0" borderId="5" xfId="0" applyNumberFormat="1" applyBorder="1" applyAlignment="1">
      <alignment horizontal="center"/>
    </xf>
    <xf numFmtId="0" fontId="1" fillId="4" borderId="1" xfId="0" applyFont="1" applyFill="1" applyBorder="1"/>
    <xf numFmtId="0" fontId="1" fillId="4" borderId="1" xfId="0" applyFont="1" applyFill="1" applyBorder="1" applyAlignment="1">
      <alignment vertical="center"/>
    </xf>
    <xf numFmtId="165" fontId="0" fillId="0" borderId="1" xfId="0" applyNumberFormat="1" applyBorder="1"/>
    <xf numFmtId="165" fontId="0" fillId="0" borderId="3" xfId="0" applyNumberFormat="1" applyBorder="1"/>
    <xf numFmtId="165" fontId="0" fillId="0" borderId="2" xfId="0" applyNumberFormat="1" applyBorder="1"/>
    <xf numFmtId="2" fontId="0" fillId="0" borderId="1" xfId="0" applyNumberFormat="1" applyBorder="1"/>
    <xf numFmtId="2" fontId="0" fillId="0" borderId="3" xfId="0" applyNumberFormat="1" applyBorder="1"/>
    <xf numFmtId="2" fontId="0" fillId="0" borderId="2" xfId="0" applyNumberFormat="1" applyBorder="1"/>
    <xf numFmtId="0" fontId="1" fillId="2" borderId="1" xfId="0" applyFont="1" applyFill="1" applyBorder="1" applyAlignment="1">
      <alignment horizontal="center"/>
    </xf>
    <xf numFmtId="0" fontId="0" fillId="0" borderId="0" xfId="0" applyAlignment="1">
      <alignment horizontal="left" wrapText="1"/>
    </xf>
    <xf numFmtId="0" fontId="1" fillId="0" borderId="4" xfId="0" applyFont="1" applyBorder="1" applyAlignment="1">
      <alignment horizontal="left"/>
    </xf>
    <xf numFmtId="0" fontId="0" fillId="0" borderId="0" xfId="0" applyAlignment="1">
      <alignment horizontal="left"/>
    </xf>
    <xf numFmtId="0" fontId="1" fillId="0" borderId="4" xfId="0" applyFont="1" applyBorder="1" applyAlignment="1">
      <alignment horizontal="center"/>
    </xf>
    <xf numFmtId="0" fontId="1" fillId="4" borderId="1" xfId="0" applyFont="1" applyFill="1" applyBorder="1" applyAlignment="1">
      <alignment horizontal="center"/>
    </xf>
    <xf numFmtId="0" fontId="0" fillId="0" borderId="1" xfId="0" applyBorder="1" applyAlignment="1">
      <alignment vertical="center"/>
    </xf>
    <xf numFmtId="0" fontId="0" fillId="0" borderId="0" xfId="0" applyAlignment="1">
      <alignment vertical="center"/>
    </xf>
    <xf numFmtId="2" fontId="1" fillId="0" borderId="1" xfId="0" applyNumberFormat="1" applyFont="1" applyBorder="1"/>
    <xf numFmtId="0" fontId="1" fillId="0" borderId="1" xfId="0" applyFont="1" applyBorder="1" applyAlignment="1">
      <alignment horizontal="right" vertical="center"/>
    </xf>
    <xf numFmtId="0" fontId="1" fillId="0" borderId="6" xfId="0" applyFont="1" applyBorder="1" applyAlignment="1">
      <alignment horizontal="right" vertical="center"/>
    </xf>
    <xf numFmtId="0" fontId="1" fillId="0" borderId="5" xfId="0"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6"/>
  <sheetViews>
    <sheetView workbookViewId="0">
      <pane ySplit="2" topLeftCell="A18" activePane="bottomLeft" state="frozen"/>
      <selection pane="bottomLeft" activeCell="E3" sqref="E3"/>
    </sheetView>
  </sheetViews>
  <sheetFormatPr defaultRowHeight="15" x14ac:dyDescent="0.25"/>
  <cols>
    <col min="1" max="1" width="4.42578125" style="2" bestFit="1" customWidth="1"/>
    <col min="2" max="5" width="9.7109375" customWidth="1"/>
    <col min="6" max="6" width="8.140625" bestFit="1" customWidth="1"/>
    <col min="9" max="9" width="4.42578125" style="2" bestFit="1" customWidth="1"/>
    <col min="10" max="13" width="9.7109375" customWidth="1"/>
    <col min="14" max="14" width="8.28515625" bestFit="1" customWidth="1"/>
  </cols>
  <sheetData>
    <row r="1" spans="1:14" x14ac:dyDescent="0.25">
      <c r="A1" s="29" t="s">
        <v>1</v>
      </c>
      <c r="B1" s="29"/>
      <c r="C1" s="29"/>
      <c r="D1" s="29"/>
      <c r="E1" s="29"/>
      <c r="F1" s="29"/>
      <c r="I1" s="29" t="s">
        <v>6</v>
      </c>
      <c r="J1" s="29"/>
      <c r="K1" s="29"/>
      <c r="L1" s="29"/>
      <c r="M1" s="29"/>
      <c r="N1" s="29"/>
    </row>
    <row r="2" spans="1:14" ht="18.75" x14ac:dyDescent="0.35">
      <c r="A2" s="4" t="s">
        <v>0</v>
      </c>
      <c r="B2" s="3" t="s">
        <v>2</v>
      </c>
      <c r="C2" s="3" t="s">
        <v>3</v>
      </c>
      <c r="D2" s="3" t="s">
        <v>4</v>
      </c>
      <c r="E2" s="3" t="s">
        <v>5</v>
      </c>
      <c r="F2" s="3" t="s">
        <v>18</v>
      </c>
      <c r="I2" s="4" t="s">
        <v>0</v>
      </c>
      <c r="J2" s="3" t="s">
        <v>2</v>
      </c>
      <c r="K2" s="3" t="s">
        <v>3</v>
      </c>
      <c r="L2" s="3" t="s">
        <v>4</v>
      </c>
      <c r="M2" s="3" t="s">
        <v>5</v>
      </c>
      <c r="N2" s="3" t="s">
        <v>7</v>
      </c>
    </row>
    <row r="3" spans="1:14" x14ac:dyDescent="0.25">
      <c r="A3" s="11">
        <v>1</v>
      </c>
      <c r="B3" s="23"/>
      <c r="C3" s="23"/>
      <c r="D3" s="23"/>
      <c r="E3" s="26">
        <f>B3*C3*D3</f>
        <v>0</v>
      </c>
      <c r="F3" s="1">
        <f>RANK(E3,$E$3:$E$42)</f>
        <v>1</v>
      </c>
      <c r="I3" s="5">
        <v>1</v>
      </c>
      <c r="J3" s="23"/>
      <c r="K3" s="23"/>
      <c r="L3" s="23"/>
      <c r="M3" s="26">
        <f>J3*K3*L3</f>
        <v>0</v>
      </c>
      <c r="N3" s="1">
        <f>RANK(M3,$M$3:$M$42)</f>
        <v>1</v>
      </c>
    </row>
    <row r="4" spans="1:14" x14ac:dyDescent="0.25">
      <c r="A4" s="5">
        <v>1</v>
      </c>
      <c r="B4" s="23"/>
      <c r="C4" s="23"/>
      <c r="D4" s="23"/>
      <c r="E4" s="26">
        <f t="shared" ref="E4:E42" si="0">B4*C4*D4</f>
        <v>0</v>
      </c>
      <c r="F4" s="1">
        <f t="shared" ref="F4:F42" si="1">RANK(E4,$E$3:$E$42)</f>
        <v>1</v>
      </c>
      <c r="I4" s="5">
        <v>1</v>
      </c>
      <c r="J4" s="23"/>
      <c r="K4" s="23"/>
      <c r="L4" s="23"/>
      <c r="M4" s="26">
        <f t="shared" ref="M4:M42" si="2">J4*K4*L4</f>
        <v>0</v>
      </c>
      <c r="N4" s="1">
        <f t="shared" ref="N4:N42" si="3">RANK(M4,$M$3:$M$42)</f>
        <v>1</v>
      </c>
    </row>
    <row r="5" spans="1:14" x14ac:dyDescent="0.25">
      <c r="A5" s="5">
        <v>1</v>
      </c>
      <c r="B5" s="23"/>
      <c r="C5" s="23"/>
      <c r="D5" s="23"/>
      <c r="E5" s="26">
        <f t="shared" si="0"/>
        <v>0</v>
      </c>
      <c r="F5" s="1">
        <f t="shared" si="1"/>
        <v>1</v>
      </c>
      <c r="I5" s="5">
        <v>1</v>
      </c>
      <c r="J5" s="23"/>
      <c r="K5" s="23"/>
      <c r="L5" s="23"/>
      <c r="M5" s="26">
        <f t="shared" si="2"/>
        <v>0</v>
      </c>
      <c r="N5" s="1">
        <f t="shared" si="3"/>
        <v>1</v>
      </c>
    </row>
    <row r="6" spans="1:14" x14ac:dyDescent="0.25">
      <c r="A6" s="5">
        <v>1</v>
      </c>
      <c r="B6" s="23"/>
      <c r="C6" s="23"/>
      <c r="D6" s="23"/>
      <c r="E6" s="26">
        <f t="shared" si="0"/>
        <v>0</v>
      </c>
      <c r="F6" s="1">
        <f t="shared" si="1"/>
        <v>1</v>
      </c>
      <c r="I6" s="5">
        <v>1</v>
      </c>
      <c r="J6" s="23"/>
      <c r="K6" s="23"/>
      <c r="L6" s="23"/>
      <c r="M6" s="26">
        <f t="shared" si="2"/>
        <v>0</v>
      </c>
      <c r="N6" s="1">
        <f t="shared" si="3"/>
        <v>1</v>
      </c>
    </row>
    <row r="7" spans="1:14" x14ac:dyDescent="0.25">
      <c r="A7" s="5">
        <v>1</v>
      </c>
      <c r="B7" s="23"/>
      <c r="C7" s="23"/>
      <c r="D7" s="23"/>
      <c r="E7" s="26">
        <f t="shared" si="0"/>
        <v>0</v>
      </c>
      <c r="F7" s="1">
        <f t="shared" si="1"/>
        <v>1</v>
      </c>
      <c r="I7" s="5">
        <v>1</v>
      </c>
      <c r="J7" s="23"/>
      <c r="K7" s="23"/>
      <c r="L7" s="23"/>
      <c r="M7" s="26">
        <f t="shared" si="2"/>
        <v>0</v>
      </c>
      <c r="N7" s="1">
        <f t="shared" si="3"/>
        <v>1</v>
      </c>
    </row>
    <row r="8" spans="1:14" x14ac:dyDescent="0.25">
      <c r="A8" s="5">
        <v>1</v>
      </c>
      <c r="B8" s="23"/>
      <c r="C8" s="23"/>
      <c r="D8" s="23"/>
      <c r="E8" s="26">
        <f t="shared" si="0"/>
        <v>0</v>
      </c>
      <c r="F8" s="1">
        <f t="shared" si="1"/>
        <v>1</v>
      </c>
      <c r="I8" s="5">
        <v>1</v>
      </c>
      <c r="J8" s="23"/>
      <c r="K8" s="23"/>
      <c r="L8" s="23"/>
      <c r="M8" s="26">
        <f t="shared" si="2"/>
        <v>0</v>
      </c>
      <c r="N8" s="1">
        <f t="shared" si="3"/>
        <v>1</v>
      </c>
    </row>
    <row r="9" spans="1:14" x14ac:dyDescent="0.25">
      <c r="A9" s="5">
        <v>1</v>
      </c>
      <c r="B9" s="23"/>
      <c r="C9" s="23"/>
      <c r="D9" s="23"/>
      <c r="E9" s="26">
        <f t="shared" si="0"/>
        <v>0</v>
      </c>
      <c r="F9" s="1">
        <f t="shared" si="1"/>
        <v>1</v>
      </c>
      <c r="I9" s="5">
        <v>1</v>
      </c>
      <c r="J9" s="23"/>
      <c r="K9" s="23"/>
      <c r="L9" s="23"/>
      <c r="M9" s="26">
        <f t="shared" si="2"/>
        <v>0</v>
      </c>
      <c r="N9" s="1">
        <f t="shared" si="3"/>
        <v>1</v>
      </c>
    </row>
    <row r="10" spans="1:14" x14ac:dyDescent="0.25">
      <c r="A10" s="5">
        <v>1</v>
      </c>
      <c r="B10" s="23"/>
      <c r="C10" s="23"/>
      <c r="D10" s="23"/>
      <c r="E10" s="26">
        <f t="shared" si="0"/>
        <v>0</v>
      </c>
      <c r="F10" s="1">
        <f t="shared" si="1"/>
        <v>1</v>
      </c>
      <c r="I10" s="5">
        <v>1</v>
      </c>
      <c r="J10" s="23"/>
      <c r="K10" s="23"/>
      <c r="L10" s="23"/>
      <c r="M10" s="26">
        <f t="shared" si="2"/>
        <v>0</v>
      </c>
      <c r="N10" s="1">
        <f t="shared" si="3"/>
        <v>1</v>
      </c>
    </row>
    <row r="11" spans="1:14" x14ac:dyDescent="0.25">
      <c r="A11" s="5">
        <v>1</v>
      </c>
      <c r="B11" s="23"/>
      <c r="C11" s="23"/>
      <c r="D11" s="23"/>
      <c r="E11" s="26">
        <f t="shared" si="0"/>
        <v>0</v>
      </c>
      <c r="F11" s="1">
        <f t="shared" si="1"/>
        <v>1</v>
      </c>
      <c r="I11" s="5">
        <v>1</v>
      </c>
      <c r="J11" s="23"/>
      <c r="K11" s="23"/>
      <c r="L11" s="23"/>
      <c r="M11" s="26">
        <f t="shared" si="2"/>
        <v>0</v>
      </c>
      <c r="N11" s="1">
        <f t="shared" si="3"/>
        <v>1</v>
      </c>
    </row>
    <row r="12" spans="1:14" x14ac:dyDescent="0.25">
      <c r="A12" s="5">
        <v>1</v>
      </c>
      <c r="B12" s="23"/>
      <c r="C12" s="23"/>
      <c r="D12" s="23"/>
      <c r="E12" s="26">
        <f t="shared" si="0"/>
        <v>0</v>
      </c>
      <c r="F12" s="1">
        <f t="shared" si="1"/>
        <v>1</v>
      </c>
      <c r="I12" s="5">
        <v>1</v>
      </c>
      <c r="J12" s="23"/>
      <c r="K12" s="23"/>
      <c r="L12" s="23"/>
      <c r="M12" s="26">
        <f t="shared" si="2"/>
        <v>0</v>
      </c>
      <c r="N12" s="1">
        <f t="shared" si="3"/>
        <v>1</v>
      </c>
    </row>
    <row r="13" spans="1:14" x14ac:dyDescent="0.25">
      <c r="A13" s="5">
        <v>1</v>
      </c>
      <c r="B13" s="23"/>
      <c r="C13" s="23"/>
      <c r="D13" s="23"/>
      <c r="E13" s="26">
        <f t="shared" si="0"/>
        <v>0</v>
      </c>
      <c r="F13" s="1">
        <f t="shared" si="1"/>
        <v>1</v>
      </c>
      <c r="I13" s="5">
        <v>1</v>
      </c>
      <c r="J13" s="23"/>
      <c r="K13" s="23"/>
      <c r="L13" s="23"/>
      <c r="M13" s="26">
        <f t="shared" si="2"/>
        <v>0</v>
      </c>
      <c r="N13" s="1">
        <f t="shared" si="3"/>
        <v>1</v>
      </c>
    </row>
    <row r="14" spans="1:14" x14ac:dyDescent="0.25">
      <c r="A14" s="5">
        <v>1</v>
      </c>
      <c r="B14" s="23"/>
      <c r="C14" s="23"/>
      <c r="D14" s="23"/>
      <c r="E14" s="26">
        <f t="shared" si="0"/>
        <v>0</v>
      </c>
      <c r="F14" s="1">
        <f t="shared" si="1"/>
        <v>1</v>
      </c>
      <c r="I14" s="5">
        <v>1</v>
      </c>
      <c r="J14" s="23"/>
      <c r="K14" s="23"/>
      <c r="L14" s="23"/>
      <c r="M14" s="26">
        <f t="shared" si="2"/>
        <v>0</v>
      </c>
      <c r="N14" s="1">
        <f t="shared" si="3"/>
        <v>1</v>
      </c>
    </row>
    <row r="15" spans="1:14" x14ac:dyDescent="0.25">
      <c r="A15" s="5">
        <v>1</v>
      </c>
      <c r="B15" s="23"/>
      <c r="C15" s="23"/>
      <c r="D15" s="23"/>
      <c r="E15" s="26">
        <f t="shared" si="0"/>
        <v>0</v>
      </c>
      <c r="F15" s="1">
        <f t="shared" si="1"/>
        <v>1</v>
      </c>
      <c r="I15" s="5">
        <v>1</v>
      </c>
      <c r="J15" s="23"/>
      <c r="K15" s="23"/>
      <c r="L15" s="23"/>
      <c r="M15" s="26">
        <f t="shared" si="2"/>
        <v>0</v>
      </c>
      <c r="N15" s="1">
        <f t="shared" si="3"/>
        <v>1</v>
      </c>
    </row>
    <row r="16" spans="1:14" x14ac:dyDescent="0.25">
      <c r="A16" s="5">
        <v>1</v>
      </c>
      <c r="B16" s="23"/>
      <c r="C16" s="23"/>
      <c r="D16" s="23"/>
      <c r="E16" s="26">
        <f t="shared" si="0"/>
        <v>0</v>
      </c>
      <c r="F16" s="1">
        <f t="shared" si="1"/>
        <v>1</v>
      </c>
      <c r="I16" s="5">
        <v>1</v>
      </c>
      <c r="J16" s="23"/>
      <c r="K16" s="23"/>
      <c r="L16" s="23"/>
      <c r="M16" s="26">
        <f t="shared" si="2"/>
        <v>0</v>
      </c>
      <c r="N16" s="1">
        <f t="shared" si="3"/>
        <v>1</v>
      </c>
    </row>
    <row r="17" spans="1:14" x14ac:dyDescent="0.25">
      <c r="A17" s="5">
        <v>1</v>
      </c>
      <c r="B17" s="23"/>
      <c r="C17" s="23"/>
      <c r="D17" s="23"/>
      <c r="E17" s="26">
        <f t="shared" si="0"/>
        <v>0</v>
      </c>
      <c r="F17" s="1">
        <f t="shared" si="1"/>
        <v>1</v>
      </c>
      <c r="I17" s="5">
        <v>1</v>
      </c>
      <c r="J17" s="23"/>
      <c r="K17" s="23"/>
      <c r="L17" s="23"/>
      <c r="M17" s="26">
        <f t="shared" si="2"/>
        <v>0</v>
      </c>
      <c r="N17" s="1">
        <f t="shared" si="3"/>
        <v>1</v>
      </c>
    </row>
    <row r="18" spans="1:14" x14ac:dyDescent="0.25">
      <c r="A18" s="5">
        <v>1</v>
      </c>
      <c r="B18" s="23"/>
      <c r="C18" s="23"/>
      <c r="D18" s="23"/>
      <c r="E18" s="26">
        <f t="shared" si="0"/>
        <v>0</v>
      </c>
      <c r="F18" s="1">
        <f t="shared" si="1"/>
        <v>1</v>
      </c>
      <c r="I18" s="5">
        <v>1</v>
      </c>
      <c r="J18" s="23"/>
      <c r="K18" s="23"/>
      <c r="L18" s="23"/>
      <c r="M18" s="26">
        <f t="shared" si="2"/>
        <v>0</v>
      </c>
      <c r="N18" s="1">
        <f t="shared" si="3"/>
        <v>1</v>
      </c>
    </row>
    <row r="19" spans="1:14" x14ac:dyDescent="0.25">
      <c r="A19" s="5">
        <v>1</v>
      </c>
      <c r="B19" s="23"/>
      <c r="C19" s="23"/>
      <c r="D19" s="23"/>
      <c r="E19" s="26">
        <f t="shared" si="0"/>
        <v>0</v>
      </c>
      <c r="F19" s="1">
        <f t="shared" si="1"/>
        <v>1</v>
      </c>
      <c r="I19" s="5">
        <v>1</v>
      </c>
      <c r="J19" s="23"/>
      <c r="K19" s="23"/>
      <c r="L19" s="23"/>
      <c r="M19" s="26">
        <f t="shared" si="2"/>
        <v>0</v>
      </c>
      <c r="N19" s="1">
        <f t="shared" si="3"/>
        <v>1</v>
      </c>
    </row>
    <row r="20" spans="1:14" x14ac:dyDescent="0.25">
      <c r="A20" s="5">
        <v>1</v>
      </c>
      <c r="B20" s="23"/>
      <c r="C20" s="23"/>
      <c r="D20" s="23"/>
      <c r="E20" s="26">
        <f t="shared" si="0"/>
        <v>0</v>
      </c>
      <c r="F20" s="1">
        <f t="shared" si="1"/>
        <v>1</v>
      </c>
      <c r="I20" s="5">
        <v>1</v>
      </c>
      <c r="J20" s="23"/>
      <c r="K20" s="23"/>
      <c r="L20" s="23"/>
      <c r="M20" s="26">
        <f t="shared" si="2"/>
        <v>0</v>
      </c>
      <c r="N20" s="1">
        <f t="shared" si="3"/>
        <v>1</v>
      </c>
    </row>
    <row r="21" spans="1:14" x14ac:dyDescent="0.25">
      <c r="A21" s="5">
        <v>1</v>
      </c>
      <c r="B21" s="23"/>
      <c r="C21" s="23"/>
      <c r="D21" s="23"/>
      <c r="E21" s="26">
        <f t="shared" si="0"/>
        <v>0</v>
      </c>
      <c r="F21" s="1">
        <f t="shared" si="1"/>
        <v>1</v>
      </c>
      <c r="I21" s="5">
        <v>1</v>
      </c>
      <c r="J21" s="23"/>
      <c r="K21" s="23"/>
      <c r="L21" s="23"/>
      <c r="M21" s="26">
        <f t="shared" si="2"/>
        <v>0</v>
      </c>
      <c r="N21" s="1">
        <f t="shared" si="3"/>
        <v>1</v>
      </c>
    </row>
    <row r="22" spans="1:14" ht="15.75" thickBot="1" x14ac:dyDescent="0.3">
      <c r="A22" s="7">
        <v>1</v>
      </c>
      <c r="B22" s="24"/>
      <c r="C22" s="24"/>
      <c r="D22" s="24"/>
      <c r="E22" s="27">
        <f t="shared" si="0"/>
        <v>0</v>
      </c>
      <c r="F22" s="8">
        <f t="shared" si="1"/>
        <v>1</v>
      </c>
      <c r="I22" s="7">
        <v>1</v>
      </c>
      <c r="J22" s="24"/>
      <c r="K22" s="24"/>
      <c r="L22" s="24"/>
      <c r="M22" s="27">
        <f t="shared" si="2"/>
        <v>0</v>
      </c>
      <c r="N22" s="8">
        <f t="shared" si="3"/>
        <v>1</v>
      </c>
    </row>
    <row r="23" spans="1:14" x14ac:dyDescent="0.25">
      <c r="A23" s="9">
        <v>2</v>
      </c>
      <c r="B23" s="25"/>
      <c r="C23" s="25"/>
      <c r="D23" s="25"/>
      <c r="E23" s="28">
        <f t="shared" si="0"/>
        <v>0</v>
      </c>
      <c r="F23" s="10">
        <f t="shared" si="1"/>
        <v>1</v>
      </c>
      <c r="I23" s="9">
        <v>2</v>
      </c>
      <c r="J23" s="25"/>
      <c r="K23" s="25"/>
      <c r="L23" s="25"/>
      <c r="M23" s="28">
        <f t="shared" si="2"/>
        <v>0</v>
      </c>
      <c r="N23" s="10">
        <f t="shared" si="3"/>
        <v>1</v>
      </c>
    </row>
    <row r="24" spans="1:14" x14ac:dyDescent="0.25">
      <c r="A24" s="5">
        <v>2</v>
      </c>
      <c r="B24" s="23"/>
      <c r="C24" s="23"/>
      <c r="D24" s="23"/>
      <c r="E24" s="26">
        <f t="shared" si="0"/>
        <v>0</v>
      </c>
      <c r="F24" s="1">
        <f t="shared" si="1"/>
        <v>1</v>
      </c>
      <c r="I24" s="5">
        <v>2</v>
      </c>
      <c r="J24" s="23"/>
      <c r="K24" s="23"/>
      <c r="L24" s="23"/>
      <c r="M24" s="26">
        <f t="shared" si="2"/>
        <v>0</v>
      </c>
      <c r="N24" s="1">
        <f t="shared" si="3"/>
        <v>1</v>
      </c>
    </row>
    <row r="25" spans="1:14" x14ac:dyDescent="0.25">
      <c r="A25" s="5">
        <v>2</v>
      </c>
      <c r="B25" s="23"/>
      <c r="C25" s="23"/>
      <c r="D25" s="23"/>
      <c r="E25" s="26">
        <f t="shared" si="0"/>
        <v>0</v>
      </c>
      <c r="F25" s="1">
        <f t="shared" si="1"/>
        <v>1</v>
      </c>
      <c r="I25" s="5">
        <v>2</v>
      </c>
      <c r="J25" s="23"/>
      <c r="K25" s="23"/>
      <c r="L25" s="23"/>
      <c r="M25" s="26">
        <f t="shared" si="2"/>
        <v>0</v>
      </c>
      <c r="N25" s="1">
        <f t="shared" si="3"/>
        <v>1</v>
      </c>
    </row>
    <row r="26" spans="1:14" x14ac:dyDescent="0.25">
      <c r="A26" s="5">
        <v>2</v>
      </c>
      <c r="B26" s="23"/>
      <c r="C26" s="23"/>
      <c r="D26" s="23"/>
      <c r="E26" s="26">
        <f t="shared" si="0"/>
        <v>0</v>
      </c>
      <c r="F26" s="1">
        <f t="shared" si="1"/>
        <v>1</v>
      </c>
      <c r="I26" s="5">
        <v>2</v>
      </c>
      <c r="J26" s="23"/>
      <c r="K26" s="23"/>
      <c r="L26" s="23"/>
      <c r="M26" s="26">
        <f t="shared" si="2"/>
        <v>0</v>
      </c>
      <c r="N26" s="1">
        <f t="shared" si="3"/>
        <v>1</v>
      </c>
    </row>
    <row r="27" spans="1:14" x14ac:dyDescent="0.25">
      <c r="A27" s="5">
        <v>2</v>
      </c>
      <c r="B27" s="23"/>
      <c r="C27" s="23"/>
      <c r="D27" s="23"/>
      <c r="E27" s="26">
        <f t="shared" si="0"/>
        <v>0</v>
      </c>
      <c r="F27" s="1">
        <f t="shared" si="1"/>
        <v>1</v>
      </c>
      <c r="I27" s="5">
        <v>2</v>
      </c>
      <c r="J27" s="23"/>
      <c r="K27" s="23"/>
      <c r="L27" s="23"/>
      <c r="M27" s="26">
        <f t="shared" si="2"/>
        <v>0</v>
      </c>
      <c r="N27" s="1">
        <f t="shared" si="3"/>
        <v>1</v>
      </c>
    </row>
    <row r="28" spans="1:14" x14ac:dyDescent="0.25">
      <c r="A28" s="5">
        <v>2</v>
      </c>
      <c r="B28" s="23"/>
      <c r="C28" s="23"/>
      <c r="D28" s="23"/>
      <c r="E28" s="26">
        <f t="shared" si="0"/>
        <v>0</v>
      </c>
      <c r="F28" s="1">
        <f t="shared" si="1"/>
        <v>1</v>
      </c>
      <c r="I28" s="5">
        <v>2</v>
      </c>
      <c r="J28" s="23"/>
      <c r="K28" s="23"/>
      <c r="L28" s="23"/>
      <c r="M28" s="26">
        <f t="shared" si="2"/>
        <v>0</v>
      </c>
      <c r="N28" s="1">
        <f t="shared" si="3"/>
        <v>1</v>
      </c>
    </row>
    <row r="29" spans="1:14" x14ac:dyDescent="0.25">
      <c r="A29" s="5">
        <v>2</v>
      </c>
      <c r="B29" s="23"/>
      <c r="C29" s="23"/>
      <c r="D29" s="23"/>
      <c r="E29" s="26">
        <f t="shared" si="0"/>
        <v>0</v>
      </c>
      <c r="F29" s="1">
        <f t="shared" si="1"/>
        <v>1</v>
      </c>
      <c r="I29" s="5">
        <v>2</v>
      </c>
      <c r="J29" s="23"/>
      <c r="K29" s="23"/>
      <c r="L29" s="23"/>
      <c r="M29" s="26">
        <f t="shared" si="2"/>
        <v>0</v>
      </c>
      <c r="N29" s="1">
        <f t="shared" si="3"/>
        <v>1</v>
      </c>
    </row>
    <row r="30" spans="1:14" x14ac:dyDescent="0.25">
      <c r="A30" s="5">
        <v>2</v>
      </c>
      <c r="B30" s="23"/>
      <c r="C30" s="23"/>
      <c r="D30" s="23"/>
      <c r="E30" s="26">
        <f t="shared" si="0"/>
        <v>0</v>
      </c>
      <c r="F30" s="1">
        <f t="shared" si="1"/>
        <v>1</v>
      </c>
      <c r="I30" s="5">
        <v>2</v>
      </c>
      <c r="J30" s="23"/>
      <c r="K30" s="23"/>
      <c r="L30" s="23"/>
      <c r="M30" s="26">
        <f t="shared" si="2"/>
        <v>0</v>
      </c>
      <c r="N30" s="1">
        <f t="shared" si="3"/>
        <v>1</v>
      </c>
    </row>
    <row r="31" spans="1:14" x14ac:dyDescent="0.25">
      <c r="A31" s="5">
        <v>2</v>
      </c>
      <c r="B31" s="23"/>
      <c r="C31" s="23"/>
      <c r="D31" s="23"/>
      <c r="E31" s="26">
        <f t="shared" si="0"/>
        <v>0</v>
      </c>
      <c r="F31" s="1">
        <f t="shared" si="1"/>
        <v>1</v>
      </c>
      <c r="I31" s="5">
        <v>2</v>
      </c>
      <c r="J31" s="23"/>
      <c r="K31" s="23"/>
      <c r="L31" s="23"/>
      <c r="M31" s="26">
        <f t="shared" si="2"/>
        <v>0</v>
      </c>
      <c r="N31" s="1">
        <f t="shared" si="3"/>
        <v>1</v>
      </c>
    </row>
    <row r="32" spans="1:14" x14ac:dyDescent="0.25">
      <c r="A32" s="5">
        <v>2</v>
      </c>
      <c r="B32" s="23"/>
      <c r="C32" s="23"/>
      <c r="D32" s="23"/>
      <c r="E32" s="26">
        <f t="shared" si="0"/>
        <v>0</v>
      </c>
      <c r="F32" s="1">
        <f t="shared" si="1"/>
        <v>1</v>
      </c>
      <c r="I32" s="5">
        <v>2</v>
      </c>
      <c r="J32" s="23"/>
      <c r="K32" s="23"/>
      <c r="L32" s="23"/>
      <c r="M32" s="26">
        <f t="shared" si="2"/>
        <v>0</v>
      </c>
      <c r="N32" s="1">
        <f t="shared" si="3"/>
        <v>1</v>
      </c>
    </row>
    <row r="33" spans="1:14" x14ac:dyDescent="0.25">
      <c r="A33" s="5">
        <v>2</v>
      </c>
      <c r="B33" s="23"/>
      <c r="C33" s="23"/>
      <c r="D33" s="23"/>
      <c r="E33" s="26">
        <f t="shared" si="0"/>
        <v>0</v>
      </c>
      <c r="F33" s="1">
        <f t="shared" si="1"/>
        <v>1</v>
      </c>
      <c r="I33" s="5">
        <v>2</v>
      </c>
      <c r="J33" s="23"/>
      <c r="K33" s="23"/>
      <c r="L33" s="23"/>
      <c r="M33" s="26">
        <f t="shared" si="2"/>
        <v>0</v>
      </c>
      <c r="N33" s="1">
        <f t="shared" si="3"/>
        <v>1</v>
      </c>
    </row>
    <row r="34" spans="1:14" x14ac:dyDescent="0.25">
      <c r="A34" s="5">
        <v>2</v>
      </c>
      <c r="B34" s="23"/>
      <c r="C34" s="23"/>
      <c r="D34" s="23"/>
      <c r="E34" s="26">
        <f t="shared" si="0"/>
        <v>0</v>
      </c>
      <c r="F34" s="1">
        <f t="shared" si="1"/>
        <v>1</v>
      </c>
      <c r="I34" s="5">
        <v>2</v>
      </c>
      <c r="J34" s="23"/>
      <c r="K34" s="23"/>
      <c r="L34" s="23"/>
      <c r="M34" s="26">
        <f t="shared" si="2"/>
        <v>0</v>
      </c>
      <c r="N34" s="1">
        <f t="shared" si="3"/>
        <v>1</v>
      </c>
    </row>
    <row r="35" spans="1:14" x14ac:dyDescent="0.25">
      <c r="A35" s="5">
        <v>2</v>
      </c>
      <c r="B35" s="23"/>
      <c r="C35" s="23"/>
      <c r="D35" s="23"/>
      <c r="E35" s="26">
        <f t="shared" si="0"/>
        <v>0</v>
      </c>
      <c r="F35" s="1">
        <f t="shared" si="1"/>
        <v>1</v>
      </c>
      <c r="I35" s="5">
        <v>2</v>
      </c>
      <c r="J35" s="23"/>
      <c r="K35" s="23"/>
      <c r="L35" s="23"/>
      <c r="M35" s="26">
        <f t="shared" si="2"/>
        <v>0</v>
      </c>
      <c r="N35" s="1">
        <f t="shared" si="3"/>
        <v>1</v>
      </c>
    </row>
    <row r="36" spans="1:14" x14ac:dyDescent="0.25">
      <c r="A36" s="5">
        <v>2</v>
      </c>
      <c r="B36" s="23"/>
      <c r="C36" s="23"/>
      <c r="D36" s="23"/>
      <c r="E36" s="26">
        <f t="shared" si="0"/>
        <v>0</v>
      </c>
      <c r="F36" s="1">
        <f t="shared" si="1"/>
        <v>1</v>
      </c>
      <c r="I36" s="5">
        <v>2</v>
      </c>
      <c r="J36" s="23"/>
      <c r="K36" s="23"/>
      <c r="L36" s="23"/>
      <c r="M36" s="26">
        <f t="shared" si="2"/>
        <v>0</v>
      </c>
      <c r="N36" s="1">
        <f t="shared" si="3"/>
        <v>1</v>
      </c>
    </row>
    <row r="37" spans="1:14" x14ac:dyDescent="0.25">
      <c r="A37" s="5">
        <v>2</v>
      </c>
      <c r="B37" s="23"/>
      <c r="C37" s="23"/>
      <c r="D37" s="23"/>
      <c r="E37" s="26">
        <f t="shared" si="0"/>
        <v>0</v>
      </c>
      <c r="F37" s="1">
        <f t="shared" si="1"/>
        <v>1</v>
      </c>
      <c r="I37" s="5">
        <v>2</v>
      </c>
      <c r="J37" s="23"/>
      <c r="K37" s="23"/>
      <c r="L37" s="23"/>
      <c r="M37" s="26">
        <f t="shared" si="2"/>
        <v>0</v>
      </c>
      <c r="N37" s="1">
        <f t="shared" si="3"/>
        <v>1</v>
      </c>
    </row>
    <row r="38" spans="1:14" x14ac:dyDescent="0.25">
      <c r="A38" s="5">
        <v>2</v>
      </c>
      <c r="B38" s="23"/>
      <c r="C38" s="23"/>
      <c r="D38" s="23"/>
      <c r="E38" s="26">
        <f t="shared" ref="E38" si="4">B38*C38*D38</f>
        <v>0</v>
      </c>
      <c r="F38" s="1">
        <f t="shared" si="1"/>
        <v>1</v>
      </c>
      <c r="I38" s="5">
        <v>2</v>
      </c>
      <c r="J38" s="23"/>
      <c r="K38" s="23"/>
      <c r="L38" s="23"/>
      <c r="M38" s="26">
        <f t="shared" si="2"/>
        <v>0</v>
      </c>
      <c r="N38" s="1">
        <f t="shared" si="3"/>
        <v>1</v>
      </c>
    </row>
    <row r="39" spans="1:14" x14ac:dyDescent="0.25">
      <c r="A39" s="5">
        <v>2</v>
      </c>
      <c r="B39" s="23"/>
      <c r="C39" s="23"/>
      <c r="D39" s="23"/>
      <c r="E39" s="26">
        <f t="shared" si="0"/>
        <v>0</v>
      </c>
      <c r="F39" s="1">
        <f t="shared" si="1"/>
        <v>1</v>
      </c>
      <c r="I39" s="5">
        <v>2</v>
      </c>
      <c r="J39" s="23"/>
      <c r="K39" s="23"/>
      <c r="L39" s="23"/>
      <c r="M39" s="26">
        <f t="shared" si="2"/>
        <v>0</v>
      </c>
      <c r="N39" s="1">
        <f t="shared" si="3"/>
        <v>1</v>
      </c>
    </row>
    <row r="40" spans="1:14" x14ac:dyDescent="0.25">
      <c r="A40" s="5">
        <v>2</v>
      </c>
      <c r="B40" s="23"/>
      <c r="C40" s="23"/>
      <c r="D40" s="23"/>
      <c r="E40" s="26">
        <f t="shared" si="0"/>
        <v>0</v>
      </c>
      <c r="F40" s="1">
        <f t="shared" si="1"/>
        <v>1</v>
      </c>
      <c r="I40" s="5">
        <v>2</v>
      </c>
      <c r="J40" s="23"/>
      <c r="K40" s="23"/>
      <c r="L40" s="23"/>
      <c r="M40" s="26">
        <f t="shared" si="2"/>
        <v>0</v>
      </c>
      <c r="N40" s="1">
        <f t="shared" si="3"/>
        <v>1</v>
      </c>
    </row>
    <row r="41" spans="1:14" x14ac:dyDescent="0.25">
      <c r="A41" s="5">
        <v>2</v>
      </c>
      <c r="B41" s="23"/>
      <c r="C41" s="23"/>
      <c r="D41" s="23"/>
      <c r="E41" s="26">
        <f t="shared" si="0"/>
        <v>0</v>
      </c>
      <c r="F41" s="1">
        <f t="shared" si="1"/>
        <v>1</v>
      </c>
      <c r="I41" s="5">
        <v>2</v>
      </c>
      <c r="J41" s="23"/>
      <c r="K41" s="23"/>
      <c r="L41" s="23"/>
      <c r="M41" s="26">
        <f t="shared" si="2"/>
        <v>0</v>
      </c>
      <c r="N41" s="1">
        <f t="shared" si="3"/>
        <v>1</v>
      </c>
    </row>
    <row r="42" spans="1:14" x14ac:dyDescent="0.25">
      <c r="A42" s="5">
        <v>2</v>
      </c>
      <c r="B42" s="23"/>
      <c r="C42" s="23"/>
      <c r="D42" s="23"/>
      <c r="E42" s="26">
        <f t="shared" si="0"/>
        <v>0</v>
      </c>
      <c r="F42" s="1">
        <f t="shared" si="1"/>
        <v>1</v>
      </c>
      <c r="I42" s="5">
        <v>2</v>
      </c>
      <c r="J42" s="23"/>
      <c r="K42" s="23"/>
      <c r="L42" s="23"/>
      <c r="M42" s="26">
        <f t="shared" si="2"/>
        <v>0</v>
      </c>
      <c r="N42" s="1">
        <f t="shared" si="3"/>
        <v>1</v>
      </c>
    </row>
    <row r="44" spans="1:14" ht="18" x14ac:dyDescent="0.35">
      <c r="B44" s="6" t="s">
        <v>10</v>
      </c>
      <c r="C44" s="6">
        <f>COUNTIF($A$3:$A$42,1)</f>
        <v>20</v>
      </c>
      <c r="E44" s="6" t="s">
        <v>19</v>
      </c>
      <c r="F44" s="6">
        <f>SUMIF($A$3:$A$42,1,$F$3:$F$42)</f>
        <v>20</v>
      </c>
      <c r="J44" s="6" t="s">
        <v>10</v>
      </c>
      <c r="K44" s="6">
        <f>COUNTIF($I$3:$I$42,1)</f>
        <v>20</v>
      </c>
      <c r="M44" s="6" t="s">
        <v>8</v>
      </c>
      <c r="N44" s="6">
        <f>SUMIF($I$3:$I$42,1,$N$3:$N$42)</f>
        <v>20</v>
      </c>
    </row>
    <row r="45" spans="1:14" ht="18" x14ac:dyDescent="0.35">
      <c r="B45" s="6" t="s">
        <v>11</v>
      </c>
      <c r="C45" s="6">
        <f>COUNTIF($A$3:$A$42,2)</f>
        <v>20</v>
      </c>
      <c r="E45" s="6" t="s">
        <v>20</v>
      </c>
      <c r="F45" s="6">
        <f>SUMIF($A$3:$A$42,2,$F$3:$F$42)</f>
        <v>20</v>
      </c>
      <c r="J45" s="6" t="s">
        <v>11</v>
      </c>
      <c r="K45" s="6">
        <f>COUNTIF($I$3:$I$42,2)</f>
        <v>20</v>
      </c>
      <c r="M45" s="6" t="s">
        <v>9</v>
      </c>
      <c r="N45" s="6">
        <f>SUMIF($I$3:$I$42,2,$N$3:$N$42)</f>
        <v>20</v>
      </c>
    </row>
    <row r="47" spans="1:14" x14ac:dyDescent="0.25">
      <c r="A47" s="30" t="s">
        <v>12</v>
      </c>
      <c r="B47" s="30"/>
      <c r="C47" s="30"/>
      <c r="D47" s="30"/>
      <c r="E47" s="30"/>
      <c r="F47" s="30"/>
      <c r="G47" s="30"/>
      <c r="H47" s="30"/>
      <c r="I47" s="30"/>
      <c r="J47" s="30"/>
      <c r="K47" s="30"/>
      <c r="L47" s="30"/>
      <c r="M47" s="30"/>
      <c r="N47" s="30"/>
    </row>
    <row r="48" spans="1:14" x14ac:dyDescent="0.25">
      <c r="A48" s="30"/>
      <c r="B48" s="30"/>
      <c r="C48" s="30"/>
      <c r="D48" s="30"/>
      <c r="E48" s="30"/>
      <c r="F48" s="30"/>
      <c r="G48" s="30"/>
      <c r="H48" s="30"/>
      <c r="I48" s="30"/>
      <c r="J48" s="30"/>
      <c r="K48" s="30"/>
      <c r="L48" s="30"/>
      <c r="M48" s="30"/>
      <c r="N48" s="30"/>
    </row>
    <row r="50" spans="1:14" x14ac:dyDescent="0.25">
      <c r="A50" s="31" t="s">
        <v>24</v>
      </c>
      <c r="B50" s="31"/>
      <c r="C50" s="31"/>
      <c r="D50" s="31"/>
      <c r="E50" s="31"/>
      <c r="F50" s="31"/>
      <c r="I50" s="31" t="s">
        <v>25</v>
      </c>
      <c r="J50" s="31"/>
      <c r="K50" s="31"/>
      <c r="L50" s="31"/>
      <c r="M50" s="31"/>
      <c r="N50" s="31"/>
    </row>
    <row r="52" spans="1:14" ht="18" x14ac:dyDescent="0.35">
      <c r="A52" s="32" t="s">
        <v>17</v>
      </c>
      <c r="B52" s="32"/>
      <c r="C52" s="32"/>
      <c r="D52" s="32"/>
      <c r="E52" s="12" t="s">
        <v>21</v>
      </c>
      <c r="F52" s="13">
        <f>(C44*C45)+((C44*(C44+1))/2)-F44</f>
        <v>590</v>
      </c>
      <c r="I52" s="32" t="s">
        <v>17</v>
      </c>
      <c r="J52" s="32"/>
      <c r="K52" s="32"/>
      <c r="L52" s="32"/>
      <c r="M52" s="12" t="s">
        <v>21</v>
      </c>
      <c r="N52" s="13">
        <f>(K44*K45)+((K44*(K44+1))/2)-N44</f>
        <v>590</v>
      </c>
    </row>
    <row r="54" spans="1:14" ht="18" x14ac:dyDescent="0.35">
      <c r="A54" s="32" t="s">
        <v>22</v>
      </c>
      <c r="B54" s="32"/>
      <c r="C54" s="32"/>
      <c r="D54" s="32"/>
      <c r="E54" s="12" t="s">
        <v>23</v>
      </c>
      <c r="F54" s="13">
        <f>(C45*C44)+((C45*(C45+1))/2)-F45</f>
        <v>590</v>
      </c>
      <c r="I54" s="32" t="s">
        <v>22</v>
      </c>
      <c r="J54" s="32"/>
      <c r="K54" s="32"/>
      <c r="L54" s="32"/>
      <c r="M54" s="12" t="s">
        <v>23</v>
      </c>
      <c r="N54" s="13">
        <f>(K45*K44)+((K45*(K45+1))/2)-N45</f>
        <v>590</v>
      </c>
    </row>
    <row r="56" spans="1:14" x14ac:dyDescent="0.25">
      <c r="A56" s="32" t="s">
        <v>26</v>
      </c>
      <c r="B56" s="32"/>
      <c r="C56" s="32"/>
      <c r="D56" s="32"/>
      <c r="E56" s="32"/>
      <c r="F56" s="32"/>
      <c r="G56" s="32"/>
      <c r="H56" s="32"/>
      <c r="I56" s="32"/>
      <c r="J56" s="32"/>
      <c r="K56" s="32"/>
      <c r="L56" s="32"/>
      <c r="M56" s="32"/>
      <c r="N56" s="32"/>
    </row>
  </sheetData>
  <mergeCells count="10">
    <mergeCell ref="A54:D54"/>
    <mergeCell ref="I50:N50"/>
    <mergeCell ref="I52:L52"/>
    <mergeCell ref="I54:L54"/>
    <mergeCell ref="A56:N56"/>
    <mergeCell ref="A1:F1"/>
    <mergeCell ref="I1:N1"/>
    <mergeCell ref="A47:N48"/>
    <mergeCell ref="A50:F50"/>
    <mergeCell ref="A52:D52"/>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6"/>
  <sheetViews>
    <sheetView workbookViewId="0">
      <pane ySplit="2" topLeftCell="A36" activePane="bottomLeft" state="frozen"/>
      <selection pane="bottomLeft" activeCell="N3" sqref="N3:N42"/>
    </sheetView>
  </sheetViews>
  <sheetFormatPr defaultRowHeight="15" x14ac:dyDescent="0.25"/>
  <cols>
    <col min="1" max="1" width="4.42578125" style="2" bestFit="1" customWidth="1"/>
    <col min="2" max="5" width="9.7109375" customWidth="1"/>
    <col min="6" max="6" width="8.140625" bestFit="1" customWidth="1"/>
    <col min="9" max="9" width="4.42578125" style="2" bestFit="1" customWidth="1"/>
    <col min="10" max="13" width="9.7109375" customWidth="1"/>
    <col min="14" max="14" width="8.28515625" bestFit="1" customWidth="1"/>
  </cols>
  <sheetData>
    <row r="1" spans="1:14" x14ac:dyDescent="0.25">
      <c r="A1" s="29" t="s">
        <v>13</v>
      </c>
      <c r="B1" s="29"/>
      <c r="C1" s="29"/>
      <c r="D1" s="29"/>
      <c r="E1" s="29"/>
      <c r="F1" s="29"/>
      <c r="I1" s="29" t="s">
        <v>14</v>
      </c>
      <c r="J1" s="29"/>
      <c r="K1" s="29"/>
      <c r="L1" s="29"/>
      <c r="M1" s="29"/>
      <c r="N1" s="29"/>
    </row>
    <row r="2" spans="1:14" ht="18.75" x14ac:dyDescent="0.35">
      <c r="A2" s="4" t="s">
        <v>0</v>
      </c>
      <c r="B2" s="3" t="s">
        <v>2</v>
      </c>
      <c r="C2" s="3" t="s">
        <v>3</v>
      </c>
      <c r="D2" s="3" t="s">
        <v>4</v>
      </c>
      <c r="E2" s="3" t="s">
        <v>5</v>
      </c>
      <c r="F2" s="3" t="s">
        <v>7</v>
      </c>
      <c r="I2" s="4" t="s">
        <v>0</v>
      </c>
      <c r="J2" s="3" t="s">
        <v>2</v>
      </c>
      <c r="K2" s="3" t="s">
        <v>3</v>
      </c>
      <c r="L2" s="3" t="s">
        <v>4</v>
      </c>
      <c r="M2" s="3" t="s">
        <v>5</v>
      </c>
      <c r="N2" s="3" t="s">
        <v>7</v>
      </c>
    </row>
    <row r="3" spans="1:14" x14ac:dyDescent="0.25">
      <c r="A3" s="11" t="s">
        <v>15</v>
      </c>
      <c r="B3" s="23">
        <f>'Mann Whitney 1 vs 2'!B3</f>
        <v>0</v>
      </c>
      <c r="C3" s="23">
        <f>'Mann Whitney 1 vs 2'!C3</f>
        <v>0</v>
      </c>
      <c r="D3" s="23">
        <f>'Mann Whitney 1 vs 2'!D3</f>
        <v>0</v>
      </c>
      <c r="E3" s="26">
        <f>B3*C3*D3</f>
        <v>0</v>
      </c>
      <c r="F3" s="1">
        <f>RANK(E3,$E$3:$E$42)</f>
        <v>1</v>
      </c>
      <c r="I3" s="5" t="s">
        <v>15</v>
      </c>
      <c r="J3" s="23">
        <f>'Mann Whitney 1 vs 2'!B23</f>
        <v>0</v>
      </c>
      <c r="K3" s="23">
        <f>'Mann Whitney 1 vs 2'!C23</f>
        <v>0</v>
      </c>
      <c r="L3" s="23">
        <f>'Mann Whitney 1 vs 2'!D23</f>
        <v>0</v>
      </c>
      <c r="M3" s="26">
        <f>J3*K3*L3</f>
        <v>0</v>
      </c>
      <c r="N3" s="1">
        <f>RANK(M3,$M$3:$M$42)</f>
        <v>1</v>
      </c>
    </row>
    <row r="4" spans="1:14" x14ac:dyDescent="0.25">
      <c r="A4" s="5" t="s">
        <v>15</v>
      </c>
      <c r="B4" s="23">
        <f>'Mann Whitney 1 vs 2'!B4</f>
        <v>0</v>
      </c>
      <c r="C4" s="23">
        <f>'Mann Whitney 1 vs 2'!C4</f>
        <v>0</v>
      </c>
      <c r="D4" s="23">
        <f>'Mann Whitney 1 vs 2'!D4</f>
        <v>0</v>
      </c>
      <c r="E4" s="26">
        <f t="shared" ref="E4:E42" si="0">B4*C4*D4</f>
        <v>0</v>
      </c>
      <c r="F4" s="1">
        <f t="shared" ref="F4:F42" si="1">RANK(E4,$E$3:$E$42)</f>
        <v>1</v>
      </c>
      <c r="I4" s="5" t="s">
        <v>15</v>
      </c>
      <c r="J4" s="23">
        <f>'Mann Whitney 1 vs 2'!B24</f>
        <v>0</v>
      </c>
      <c r="K4" s="23">
        <f>'Mann Whitney 1 vs 2'!C24</f>
        <v>0</v>
      </c>
      <c r="L4" s="23">
        <f>'Mann Whitney 1 vs 2'!D24</f>
        <v>0</v>
      </c>
      <c r="M4" s="26">
        <f t="shared" ref="M4:M42" si="2">J4*K4*L4</f>
        <v>0</v>
      </c>
      <c r="N4" s="1">
        <f t="shared" ref="N4:N42" si="3">RANK(M4,$M$3:$M$42)</f>
        <v>1</v>
      </c>
    </row>
    <row r="5" spans="1:14" x14ac:dyDescent="0.25">
      <c r="A5" s="5" t="s">
        <v>15</v>
      </c>
      <c r="B5" s="23">
        <f>'Mann Whitney 1 vs 2'!B5</f>
        <v>0</v>
      </c>
      <c r="C5" s="23">
        <f>'Mann Whitney 1 vs 2'!C5</f>
        <v>0</v>
      </c>
      <c r="D5" s="23">
        <f>'Mann Whitney 1 vs 2'!D5</f>
        <v>0</v>
      </c>
      <c r="E5" s="26">
        <f t="shared" si="0"/>
        <v>0</v>
      </c>
      <c r="F5" s="1">
        <f t="shared" si="1"/>
        <v>1</v>
      </c>
      <c r="I5" s="5" t="s">
        <v>15</v>
      </c>
      <c r="J5" s="23">
        <f>'Mann Whitney 1 vs 2'!B25</f>
        <v>0</v>
      </c>
      <c r="K5" s="23">
        <f>'Mann Whitney 1 vs 2'!C25</f>
        <v>0</v>
      </c>
      <c r="L5" s="23">
        <f>'Mann Whitney 1 vs 2'!D25</f>
        <v>0</v>
      </c>
      <c r="M5" s="26">
        <f t="shared" si="2"/>
        <v>0</v>
      </c>
      <c r="N5" s="1">
        <f t="shared" si="3"/>
        <v>1</v>
      </c>
    </row>
    <row r="6" spans="1:14" x14ac:dyDescent="0.25">
      <c r="A6" s="5" t="s">
        <v>15</v>
      </c>
      <c r="B6" s="23">
        <f>'Mann Whitney 1 vs 2'!B6</f>
        <v>0</v>
      </c>
      <c r="C6" s="23">
        <f>'Mann Whitney 1 vs 2'!C6</f>
        <v>0</v>
      </c>
      <c r="D6" s="23">
        <f>'Mann Whitney 1 vs 2'!D6</f>
        <v>0</v>
      </c>
      <c r="E6" s="26">
        <f t="shared" si="0"/>
        <v>0</v>
      </c>
      <c r="F6" s="1">
        <f t="shared" si="1"/>
        <v>1</v>
      </c>
      <c r="I6" s="5" t="s">
        <v>15</v>
      </c>
      <c r="J6" s="23">
        <f>'Mann Whitney 1 vs 2'!B26</f>
        <v>0</v>
      </c>
      <c r="K6" s="23">
        <f>'Mann Whitney 1 vs 2'!C26</f>
        <v>0</v>
      </c>
      <c r="L6" s="23">
        <f>'Mann Whitney 1 vs 2'!D26</f>
        <v>0</v>
      </c>
      <c r="M6" s="26">
        <f t="shared" si="2"/>
        <v>0</v>
      </c>
      <c r="N6" s="1">
        <f t="shared" si="3"/>
        <v>1</v>
      </c>
    </row>
    <row r="7" spans="1:14" x14ac:dyDescent="0.25">
      <c r="A7" s="5" t="s">
        <v>15</v>
      </c>
      <c r="B7" s="23">
        <f>'Mann Whitney 1 vs 2'!B7</f>
        <v>0</v>
      </c>
      <c r="C7" s="23">
        <f>'Mann Whitney 1 vs 2'!C7</f>
        <v>0</v>
      </c>
      <c r="D7" s="23">
        <f>'Mann Whitney 1 vs 2'!D7</f>
        <v>0</v>
      </c>
      <c r="E7" s="26">
        <f t="shared" si="0"/>
        <v>0</v>
      </c>
      <c r="F7" s="1">
        <f t="shared" si="1"/>
        <v>1</v>
      </c>
      <c r="I7" s="5" t="s">
        <v>15</v>
      </c>
      <c r="J7" s="23">
        <f>'Mann Whitney 1 vs 2'!B27</f>
        <v>0</v>
      </c>
      <c r="K7" s="23">
        <f>'Mann Whitney 1 vs 2'!C27</f>
        <v>0</v>
      </c>
      <c r="L7" s="23">
        <f>'Mann Whitney 1 vs 2'!D27</f>
        <v>0</v>
      </c>
      <c r="M7" s="26">
        <f t="shared" si="2"/>
        <v>0</v>
      </c>
      <c r="N7" s="1">
        <f t="shared" si="3"/>
        <v>1</v>
      </c>
    </row>
    <row r="8" spans="1:14" x14ac:dyDescent="0.25">
      <c r="A8" s="5" t="s">
        <v>15</v>
      </c>
      <c r="B8" s="23">
        <f>'Mann Whitney 1 vs 2'!B8</f>
        <v>0</v>
      </c>
      <c r="C8" s="23">
        <f>'Mann Whitney 1 vs 2'!C8</f>
        <v>0</v>
      </c>
      <c r="D8" s="23">
        <f>'Mann Whitney 1 vs 2'!D8</f>
        <v>0</v>
      </c>
      <c r="E8" s="26">
        <f t="shared" si="0"/>
        <v>0</v>
      </c>
      <c r="F8" s="1">
        <f t="shared" si="1"/>
        <v>1</v>
      </c>
      <c r="I8" s="5" t="s">
        <v>15</v>
      </c>
      <c r="J8" s="23">
        <f>'Mann Whitney 1 vs 2'!B28</f>
        <v>0</v>
      </c>
      <c r="K8" s="23">
        <f>'Mann Whitney 1 vs 2'!C28</f>
        <v>0</v>
      </c>
      <c r="L8" s="23">
        <f>'Mann Whitney 1 vs 2'!D28</f>
        <v>0</v>
      </c>
      <c r="M8" s="26">
        <f t="shared" si="2"/>
        <v>0</v>
      </c>
      <c r="N8" s="1">
        <f t="shared" si="3"/>
        <v>1</v>
      </c>
    </row>
    <row r="9" spans="1:14" x14ac:dyDescent="0.25">
      <c r="A9" s="5" t="s">
        <v>15</v>
      </c>
      <c r="B9" s="23">
        <f>'Mann Whitney 1 vs 2'!B9</f>
        <v>0</v>
      </c>
      <c r="C9" s="23">
        <f>'Mann Whitney 1 vs 2'!C9</f>
        <v>0</v>
      </c>
      <c r="D9" s="23">
        <f>'Mann Whitney 1 vs 2'!D9</f>
        <v>0</v>
      </c>
      <c r="E9" s="26">
        <f t="shared" si="0"/>
        <v>0</v>
      </c>
      <c r="F9" s="1">
        <f t="shared" si="1"/>
        <v>1</v>
      </c>
      <c r="I9" s="5" t="s">
        <v>15</v>
      </c>
      <c r="J9" s="23">
        <f>'Mann Whitney 1 vs 2'!B29</f>
        <v>0</v>
      </c>
      <c r="K9" s="23">
        <f>'Mann Whitney 1 vs 2'!C29</f>
        <v>0</v>
      </c>
      <c r="L9" s="23">
        <f>'Mann Whitney 1 vs 2'!D29</f>
        <v>0</v>
      </c>
      <c r="M9" s="26">
        <f t="shared" si="2"/>
        <v>0</v>
      </c>
      <c r="N9" s="1">
        <f t="shared" si="3"/>
        <v>1</v>
      </c>
    </row>
    <row r="10" spans="1:14" x14ac:dyDescent="0.25">
      <c r="A10" s="5" t="s">
        <v>15</v>
      </c>
      <c r="B10" s="23">
        <f>'Mann Whitney 1 vs 2'!B10</f>
        <v>0</v>
      </c>
      <c r="C10" s="23">
        <f>'Mann Whitney 1 vs 2'!C10</f>
        <v>0</v>
      </c>
      <c r="D10" s="23">
        <f>'Mann Whitney 1 vs 2'!D10</f>
        <v>0</v>
      </c>
      <c r="E10" s="26">
        <f t="shared" si="0"/>
        <v>0</v>
      </c>
      <c r="F10" s="1">
        <f t="shared" si="1"/>
        <v>1</v>
      </c>
      <c r="I10" s="5" t="s">
        <v>15</v>
      </c>
      <c r="J10" s="23">
        <f>'Mann Whitney 1 vs 2'!B30</f>
        <v>0</v>
      </c>
      <c r="K10" s="23">
        <f>'Mann Whitney 1 vs 2'!C30</f>
        <v>0</v>
      </c>
      <c r="L10" s="23">
        <f>'Mann Whitney 1 vs 2'!D30</f>
        <v>0</v>
      </c>
      <c r="M10" s="26">
        <f t="shared" si="2"/>
        <v>0</v>
      </c>
      <c r="N10" s="1">
        <f t="shared" si="3"/>
        <v>1</v>
      </c>
    </row>
    <row r="11" spans="1:14" x14ac:dyDescent="0.25">
      <c r="A11" s="5" t="s">
        <v>15</v>
      </c>
      <c r="B11" s="23">
        <f>'Mann Whitney 1 vs 2'!B11</f>
        <v>0</v>
      </c>
      <c r="C11" s="23">
        <f>'Mann Whitney 1 vs 2'!C11</f>
        <v>0</v>
      </c>
      <c r="D11" s="23">
        <f>'Mann Whitney 1 vs 2'!D11</f>
        <v>0</v>
      </c>
      <c r="E11" s="26">
        <f t="shared" si="0"/>
        <v>0</v>
      </c>
      <c r="F11" s="1">
        <f t="shared" si="1"/>
        <v>1</v>
      </c>
      <c r="I11" s="5" t="s">
        <v>15</v>
      </c>
      <c r="J11" s="23">
        <f>'Mann Whitney 1 vs 2'!B31</f>
        <v>0</v>
      </c>
      <c r="K11" s="23">
        <f>'Mann Whitney 1 vs 2'!C31</f>
        <v>0</v>
      </c>
      <c r="L11" s="23">
        <f>'Mann Whitney 1 vs 2'!D31</f>
        <v>0</v>
      </c>
      <c r="M11" s="26">
        <f t="shared" si="2"/>
        <v>0</v>
      </c>
      <c r="N11" s="1">
        <f t="shared" si="3"/>
        <v>1</v>
      </c>
    </row>
    <row r="12" spans="1:14" x14ac:dyDescent="0.25">
      <c r="A12" s="5" t="s">
        <v>15</v>
      </c>
      <c r="B12" s="23">
        <f>'Mann Whitney 1 vs 2'!B12</f>
        <v>0</v>
      </c>
      <c r="C12" s="23">
        <f>'Mann Whitney 1 vs 2'!C12</f>
        <v>0</v>
      </c>
      <c r="D12" s="23">
        <f>'Mann Whitney 1 vs 2'!D12</f>
        <v>0</v>
      </c>
      <c r="E12" s="26">
        <f t="shared" si="0"/>
        <v>0</v>
      </c>
      <c r="F12" s="1">
        <f t="shared" si="1"/>
        <v>1</v>
      </c>
      <c r="I12" s="5" t="s">
        <v>15</v>
      </c>
      <c r="J12" s="23">
        <f>'Mann Whitney 1 vs 2'!B32</f>
        <v>0</v>
      </c>
      <c r="K12" s="23">
        <f>'Mann Whitney 1 vs 2'!C32</f>
        <v>0</v>
      </c>
      <c r="L12" s="23">
        <f>'Mann Whitney 1 vs 2'!D32</f>
        <v>0</v>
      </c>
      <c r="M12" s="26">
        <f t="shared" si="2"/>
        <v>0</v>
      </c>
      <c r="N12" s="1">
        <f t="shared" si="3"/>
        <v>1</v>
      </c>
    </row>
    <row r="13" spans="1:14" x14ac:dyDescent="0.25">
      <c r="A13" s="5" t="s">
        <v>15</v>
      </c>
      <c r="B13" s="23">
        <f>'Mann Whitney 1 vs 2'!B13</f>
        <v>0</v>
      </c>
      <c r="C13" s="23">
        <f>'Mann Whitney 1 vs 2'!C13</f>
        <v>0</v>
      </c>
      <c r="D13" s="23">
        <f>'Mann Whitney 1 vs 2'!D13</f>
        <v>0</v>
      </c>
      <c r="E13" s="26">
        <f t="shared" si="0"/>
        <v>0</v>
      </c>
      <c r="F13" s="1">
        <f t="shared" si="1"/>
        <v>1</v>
      </c>
      <c r="I13" s="5" t="s">
        <v>15</v>
      </c>
      <c r="J13" s="23">
        <f>'Mann Whitney 1 vs 2'!B33</f>
        <v>0</v>
      </c>
      <c r="K13" s="23">
        <f>'Mann Whitney 1 vs 2'!C33</f>
        <v>0</v>
      </c>
      <c r="L13" s="23">
        <f>'Mann Whitney 1 vs 2'!D33</f>
        <v>0</v>
      </c>
      <c r="M13" s="26">
        <f t="shared" si="2"/>
        <v>0</v>
      </c>
      <c r="N13" s="1">
        <f t="shared" si="3"/>
        <v>1</v>
      </c>
    </row>
    <row r="14" spans="1:14" x14ac:dyDescent="0.25">
      <c r="A14" s="5" t="s">
        <v>15</v>
      </c>
      <c r="B14" s="23">
        <f>'Mann Whitney 1 vs 2'!B14</f>
        <v>0</v>
      </c>
      <c r="C14" s="23">
        <f>'Mann Whitney 1 vs 2'!C14</f>
        <v>0</v>
      </c>
      <c r="D14" s="23">
        <f>'Mann Whitney 1 vs 2'!D14</f>
        <v>0</v>
      </c>
      <c r="E14" s="26">
        <f t="shared" si="0"/>
        <v>0</v>
      </c>
      <c r="F14" s="1">
        <f t="shared" si="1"/>
        <v>1</v>
      </c>
      <c r="I14" s="5" t="s">
        <v>15</v>
      </c>
      <c r="J14" s="23">
        <f>'Mann Whitney 1 vs 2'!B34</f>
        <v>0</v>
      </c>
      <c r="K14" s="23">
        <f>'Mann Whitney 1 vs 2'!C34</f>
        <v>0</v>
      </c>
      <c r="L14" s="23">
        <f>'Mann Whitney 1 vs 2'!D34</f>
        <v>0</v>
      </c>
      <c r="M14" s="26">
        <f t="shared" si="2"/>
        <v>0</v>
      </c>
      <c r="N14" s="1">
        <f t="shared" si="3"/>
        <v>1</v>
      </c>
    </row>
    <row r="15" spans="1:14" x14ac:dyDescent="0.25">
      <c r="A15" s="5" t="s">
        <v>15</v>
      </c>
      <c r="B15" s="23">
        <f>'Mann Whitney 1 vs 2'!B15</f>
        <v>0</v>
      </c>
      <c r="C15" s="23">
        <f>'Mann Whitney 1 vs 2'!C15</f>
        <v>0</v>
      </c>
      <c r="D15" s="23">
        <f>'Mann Whitney 1 vs 2'!D15</f>
        <v>0</v>
      </c>
      <c r="E15" s="26">
        <f t="shared" si="0"/>
        <v>0</v>
      </c>
      <c r="F15" s="1">
        <f t="shared" si="1"/>
        <v>1</v>
      </c>
      <c r="I15" s="5" t="s">
        <v>15</v>
      </c>
      <c r="J15" s="23">
        <f>'Mann Whitney 1 vs 2'!B35</f>
        <v>0</v>
      </c>
      <c r="K15" s="23">
        <f>'Mann Whitney 1 vs 2'!C35</f>
        <v>0</v>
      </c>
      <c r="L15" s="23">
        <f>'Mann Whitney 1 vs 2'!D35</f>
        <v>0</v>
      </c>
      <c r="M15" s="26">
        <f t="shared" si="2"/>
        <v>0</v>
      </c>
      <c r="N15" s="1">
        <f t="shared" si="3"/>
        <v>1</v>
      </c>
    </row>
    <row r="16" spans="1:14" x14ac:dyDescent="0.25">
      <c r="A16" s="5" t="s">
        <v>15</v>
      </c>
      <c r="B16" s="23">
        <f>'Mann Whitney 1 vs 2'!B16</f>
        <v>0</v>
      </c>
      <c r="C16" s="23">
        <f>'Mann Whitney 1 vs 2'!C16</f>
        <v>0</v>
      </c>
      <c r="D16" s="23">
        <f>'Mann Whitney 1 vs 2'!D16</f>
        <v>0</v>
      </c>
      <c r="E16" s="26">
        <f t="shared" si="0"/>
        <v>0</v>
      </c>
      <c r="F16" s="1">
        <f t="shared" si="1"/>
        <v>1</v>
      </c>
      <c r="I16" s="5" t="s">
        <v>15</v>
      </c>
      <c r="J16" s="23">
        <f>'Mann Whitney 1 vs 2'!B36</f>
        <v>0</v>
      </c>
      <c r="K16" s="23">
        <f>'Mann Whitney 1 vs 2'!C36</f>
        <v>0</v>
      </c>
      <c r="L16" s="23">
        <f>'Mann Whitney 1 vs 2'!D36</f>
        <v>0</v>
      </c>
      <c r="M16" s="26">
        <f t="shared" si="2"/>
        <v>0</v>
      </c>
      <c r="N16" s="1">
        <f t="shared" si="3"/>
        <v>1</v>
      </c>
    </row>
    <row r="17" spans="1:14" x14ac:dyDescent="0.25">
      <c r="A17" s="5" t="s">
        <v>15</v>
      </c>
      <c r="B17" s="23">
        <f>'Mann Whitney 1 vs 2'!B17</f>
        <v>0</v>
      </c>
      <c r="C17" s="23">
        <f>'Mann Whitney 1 vs 2'!C17</f>
        <v>0</v>
      </c>
      <c r="D17" s="23">
        <f>'Mann Whitney 1 vs 2'!D17</f>
        <v>0</v>
      </c>
      <c r="E17" s="26">
        <f t="shared" si="0"/>
        <v>0</v>
      </c>
      <c r="F17" s="1">
        <f t="shared" si="1"/>
        <v>1</v>
      </c>
      <c r="I17" s="5" t="s">
        <v>15</v>
      </c>
      <c r="J17" s="23">
        <f>'Mann Whitney 1 vs 2'!B37</f>
        <v>0</v>
      </c>
      <c r="K17" s="23">
        <f>'Mann Whitney 1 vs 2'!C37</f>
        <v>0</v>
      </c>
      <c r="L17" s="23">
        <f>'Mann Whitney 1 vs 2'!D37</f>
        <v>0</v>
      </c>
      <c r="M17" s="26">
        <f t="shared" si="2"/>
        <v>0</v>
      </c>
      <c r="N17" s="1">
        <f t="shared" si="3"/>
        <v>1</v>
      </c>
    </row>
    <row r="18" spans="1:14" x14ac:dyDescent="0.25">
      <c r="A18" s="5" t="s">
        <v>15</v>
      </c>
      <c r="B18" s="23">
        <f>'Mann Whitney 1 vs 2'!B18</f>
        <v>0</v>
      </c>
      <c r="C18" s="23">
        <f>'Mann Whitney 1 vs 2'!C18</f>
        <v>0</v>
      </c>
      <c r="D18" s="23">
        <f>'Mann Whitney 1 vs 2'!D18</f>
        <v>0</v>
      </c>
      <c r="E18" s="26">
        <f t="shared" si="0"/>
        <v>0</v>
      </c>
      <c r="F18" s="1">
        <f t="shared" si="1"/>
        <v>1</v>
      </c>
      <c r="I18" s="5" t="s">
        <v>15</v>
      </c>
      <c r="J18" s="23">
        <f>'Mann Whitney 1 vs 2'!B38</f>
        <v>0</v>
      </c>
      <c r="K18" s="23">
        <f>'Mann Whitney 1 vs 2'!C38</f>
        <v>0</v>
      </c>
      <c r="L18" s="23">
        <f>'Mann Whitney 1 vs 2'!D38</f>
        <v>0</v>
      </c>
      <c r="M18" s="26">
        <f t="shared" si="2"/>
        <v>0</v>
      </c>
      <c r="N18" s="1">
        <f t="shared" si="3"/>
        <v>1</v>
      </c>
    </row>
    <row r="19" spans="1:14" x14ac:dyDescent="0.25">
      <c r="A19" s="5" t="s">
        <v>15</v>
      </c>
      <c r="B19" s="23">
        <f>'Mann Whitney 1 vs 2'!B19</f>
        <v>0</v>
      </c>
      <c r="C19" s="23">
        <f>'Mann Whitney 1 vs 2'!C19</f>
        <v>0</v>
      </c>
      <c r="D19" s="23">
        <f>'Mann Whitney 1 vs 2'!D19</f>
        <v>0</v>
      </c>
      <c r="E19" s="26">
        <f t="shared" si="0"/>
        <v>0</v>
      </c>
      <c r="F19" s="1">
        <f t="shared" si="1"/>
        <v>1</v>
      </c>
      <c r="I19" s="5" t="s">
        <v>15</v>
      </c>
      <c r="J19" s="23">
        <f>'Mann Whitney 1 vs 2'!B39</f>
        <v>0</v>
      </c>
      <c r="K19" s="23">
        <f>'Mann Whitney 1 vs 2'!C39</f>
        <v>0</v>
      </c>
      <c r="L19" s="23">
        <f>'Mann Whitney 1 vs 2'!D39</f>
        <v>0</v>
      </c>
      <c r="M19" s="26">
        <f t="shared" si="2"/>
        <v>0</v>
      </c>
      <c r="N19" s="1">
        <f t="shared" si="3"/>
        <v>1</v>
      </c>
    </row>
    <row r="20" spans="1:14" x14ac:dyDescent="0.25">
      <c r="A20" s="5" t="s">
        <v>15</v>
      </c>
      <c r="B20" s="23">
        <f>'Mann Whitney 1 vs 2'!B20</f>
        <v>0</v>
      </c>
      <c r="C20" s="23">
        <f>'Mann Whitney 1 vs 2'!C20</f>
        <v>0</v>
      </c>
      <c r="D20" s="23">
        <f>'Mann Whitney 1 vs 2'!D20</f>
        <v>0</v>
      </c>
      <c r="E20" s="26">
        <f t="shared" si="0"/>
        <v>0</v>
      </c>
      <c r="F20" s="1">
        <f t="shared" si="1"/>
        <v>1</v>
      </c>
      <c r="I20" s="5" t="s">
        <v>15</v>
      </c>
      <c r="J20" s="23">
        <f>'Mann Whitney 1 vs 2'!B40</f>
        <v>0</v>
      </c>
      <c r="K20" s="23">
        <f>'Mann Whitney 1 vs 2'!C40</f>
        <v>0</v>
      </c>
      <c r="L20" s="23">
        <f>'Mann Whitney 1 vs 2'!D40</f>
        <v>0</v>
      </c>
      <c r="M20" s="26">
        <f t="shared" si="2"/>
        <v>0</v>
      </c>
      <c r="N20" s="1">
        <f t="shared" si="3"/>
        <v>1</v>
      </c>
    </row>
    <row r="21" spans="1:14" x14ac:dyDescent="0.25">
      <c r="A21" s="5" t="s">
        <v>15</v>
      </c>
      <c r="B21" s="23">
        <f>'Mann Whitney 1 vs 2'!B21</f>
        <v>0</v>
      </c>
      <c r="C21" s="23">
        <f>'Mann Whitney 1 vs 2'!C21</f>
        <v>0</v>
      </c>
      <c r="D21" s="23">
        <f>'Mann Whitney 1 vs 2'!D21</f>
        <v>0</v>
      </c>
      <c r="E21" s="26">
        <f t="shared" si="0"/>
        <v>0</v>
      </c>
      <c r="F21" s="1">
        <f t="shared" si="1"/>
        <v>1</v>
      </c>
      <c r="I21" s="5" t="s">
        <v>15</v>
      </c>
      <c r="J21" s="23">
        <f>'Mann Whitney 1 vs 2'!B41</f>
        <v>0</v>
      </c>
      <c r="K21" s="23">
        <f>'Mann Whitney 1 vs 2'!C41</f>
        <v>0</v>
      </c>
      <c r="L21" s="23">
        <f>'Mann Whitney 1 vs 2'!D41</f>
        <v>0</v>
      </c>
      <c r="M21" s="26">
        <f t="shared" si="2"/>
        <v>0</v>
      </c>
      <c r="N21" s="1">
        <f t="shared" si="3"/>
        <v>1</v>
      </c>
    </row>
    <row r="22" spans="1:14" ht="15.75" thickBot="1" x14ac:dyDescent="0.3">
      <c r="A22" s="7" t="s">
        <v>15</v>
      </c>
      <c r="B22" s="24">
        <f>'Mann Whitney 1 vs 2'!B22</f>
        <v>0</v>
      </c>
      <c r="C22" s="24">
        <f>'Mann Whitney 1 vs 2'!C22</f>
        <v>0</v>
      </c>
      <c r="D22" s="24">
        <f>'Mann Whitney 1 vs 2'!D22</f>
        <v>0</v>
      </c>
      <c r="E22" s="27">
        <f t="shared" si="0"/>
        <v>0</v>
      </c>
      <c r="F22" s="8">
        <f t="shared" si="1"/>
        <v>1</v>
      </c>
      <c r="I22" s="7" t="s">
        <v>15</v>
      </c>
      <c r="J22" s="24">
        <f>'Mann Whitney 1 vs 2'!B42</f>
        <v>0</v>
      </c>
      <c r="K22" s="24">
        <f>'Mann Whitney 1 vs 2'!C42</f>
        <v>0</v>
      </c>
      <c r="L22" s="24">
        <f>'Mann Whitney 1 vs 2'!D42</f>
        <v>0</v>
      </c>
      <c r="M22" s="27">
        <f t="shared" si="2"/>
        <v>0</v>
      </c>
      <c r="N22" s="8">
        <f t="shared" si="3"/>
        <v>1</v>
      </c>
    </row>
    <row r="23" spans="1:14" x14ac:dyDescent="0.25">
      <c r="A23" s="9" t="s">
        <v>16</v>
      </c>
      <c r="B23" s="25">
        <f>'Mann Whitney 1 vs 2'!J3</f>
        <v>0</v>
      </c>
      <c r="C23" s="25">
        <f>'Mann Whitney 1 vs 2'!K3</f>
        <v>0</v>
      </c>
      <c r="D23" s="25">
        <f>'Mann Whitney 1 vs 2'!L3</f>
        <v>0</v>
      </c>
      <c r="E23" s="28">
        <f t="shared" si="0"/>
        <v>0</v>
      </c>
      <c r="F23" s="10">
        <f t="shared" si="1"/>
        <v>1</v>
      </c>
      <c r="I23" s="9" t="s">
        <v>16</v>
      </c>
      <c r="J23" s="25">
        <f>'Mann Whitney 1 vs 2'!J23</f>
        <v>0</v>
      </c>
      <c r="K23" s="25">
        <f>'Mann Whitney 1 vs 2'!K23</f>
        <v>0</v>
      </c>
      <c r="L23" s="25">
        <f>'Mann Whitney 1 vs 2'!L23</f>
        <v>0</v>
      </c>
      <c r="M23" s="28">
        <f t="shared" si="2"/>
        <v>0</v>
      </c>
      <c r="N23" s="10">
        <f t="shared" si="3"/>
        <v>1</v>
      </c>
    </row>
    <row r="24" spans="1:14" x14ac:dyDescent="0.25">
      <c r="A24" s="5" t="s">
        <v>16</v>
      </c>
      <c r="B24" s="23">
        <f>'Mann Whitney 1 vs 2'!J4</f>
        <v>0</v>
      </c>
      <c r="C24" s="23">
        <f>'Mann Whitney 1 vs 2'!K4</f>
        <v>0</v>
      </c>
      <c r="D24" s="23">
        <f>'Mann Whitney 1 vs 2'!L4</f>
        <v>0</v>
      </c>
      <c r="E24" s="26">
        <f t="shared" si="0"/>
        <v>0</v>
      </c>
      <c r="F24" s="1">
        <f t="shared" si="1"/>
        <v>1</v>
      </c>
      <c r="I24" s="5" t="s">
        <v>16</v>
      </c>
      <c r="J24" s="23">
        <f>'Mann Whitney 1 vs 2'!J24</f>
        <v>0</v>
      </c>
      <c r="K24" s="23">
        <f>'Mann Whitney 1 vs 2'!K24</f>
        <v>0</v>
      </c>
      <c r="L24" s="23">
        <f>'Mann Whitney 1 vs 2'!L24</f>
        <v>0</v>
      </c>
      <c r="M24" s="26">
        <f t="shared" si="2"/>
        <v>0</v>
      </c>
      <c r="N24" s="1">
        <f t="shared" si="3"/>
        <v>1</v>
      </c>
    </row>
    <row r="25" spans="1:14" x14ac:dyDescent="0.25">
      <c r="A25" s="5" t="s">
        <v>16</v>
      </c>
      <c r="B25" s="23">
        <f>'Mann Whitney 1 vs 2'!J5</f>
        <v>0</v>
      </c>
      <c r="C25" s="23">
        <f>'Mann Whitney 1 vs 2'!K5</f>
        <v>0</v>
      </c>
      <c r="D25" s="23">
        <f>'Mann Whitney 1 vs 2'!L5</f>
        <v>0</v>
      </c>
      <c r="E25" s="26">
        <f t="shared" si="0"/>
        <v>0</v>
      </c>
      <c r="F25" s="1">
        <f t="shared" si="1"/>
        <v>1</v>
      </c>
      <c r="I25" s="5" t="s">
        <v>16</v>
      </c>
      <c r="J25" s="23">
        <f>'Mann Whitney 1 vs 2'!J25</f>
        <v>0</v>
      </c>
      <c r="K25" s="23">
        <f>'Mann Whitney 1 vs 2'!K25</f>
        <v>0</v>
      </c>
      <c r="L25" s="23">
        <f>'Mann Whitney 1 vs 2'!L25</f>
        <v>0</v>
      </c>
      <c r="M25" s="26">
        <f t="shared" si="2"/>
        <v>0</v>
      </c>
      <c r="N25" s="1">
        <f t="shared" si="3"/>
        <v>1</v>
      </c>
    </row>
    <row r="26" spans="1:14" x14ac:dyDescent="0.25">
      <c r="A26" s="5" t="s">
        <v>16</v>
      </c>
      <c r="B26" s="23">
        <f>'Mann Whitney 1 vs 2'!J6</f>
        <v>0</v>
      </c>
      <c r="C26" s="23">
        <f>'Mann Whitney 1 vs 2'!K6</f>
        <v>0</v>
      </c>
      <c r="D26" s="23">
        <f>'Mann Whitney 1 vs 2'!L6</f>
        <v>0</v>
      </c>
      <c r="E26" s="26">
        <f t="shared" si="0"/>
        <v>0</v>
      </c>
      <c r="F26" s="1">
        <f t="shared" si="1"/>
        <v>1</v>
      </c>
      <c r="I26" s="5" t="s">
        <v>16</v>
      </c>
      <c r="J26" s="23">
        <f>'Mann Whitney 1 vs 2'!J26</f>
        <v>0</v>
      </c>
      <c r="K26" s="23">
        <f>'Mann Whitney 1 vs 2'!K26</f>
        <v>0</v>
      </c>
      <c r="L26" s="23">
        <f>'Mann Whitney 1 vs 2'!L26</f>
        <v>0</v>
      </c>
      <c r="M26" s="26">
        <f t="shared" si="2"/>
        <v>0</v>
      </c>
      <c r="N26" s="1">
        <f t="shared" si="3"/>
        <v>1</v>
      </c>
    </row>
    <row r="27" spans="1:14" x14ac:dyDescent="0.25">
      <c r="A27" s="5" t="s">
        <v>16</v>
      </c>
      <c r="B27" s="23">
        <f>'Mann Whitney 1 vs 2'!J7</f>
        <v>0</v>
      </c>
      <c r="C27" s="23">
        <f>'Mann Whitney 1 vs 2'!K7</f>
        <v>0</v>
      </c>
      <c r="D27" s="23">
        <f>'Mann Whitney 1 vs 2'!L7</f>
        <v>0</v>
      </c>
      <c r="E27" s="26">
        <f t="shared" si="0"/>
        <v>0</v>
      </c>
      <c r="F27" s="1">
        <f t="shared" si="1"/>
        <v>1</v>
      </c>
      <c r="I27" s="5" t="s">
        <v>16</v>
      </c>
      <c r="J27" s="23">
        <f>'Mann Whitney 1 vs 2'!J27</f>
        <v>0</v>
      </c>
      <c r="K27" s="23">
        <f>'Mann Whitney 1 vs 2'!K27</f>
        <v>0</v>
      </c>
      <c r="L27" s="23">
        <f>'Mann Whitney 1 vs 2'!L27</f>
        <v>0</v>
      </c>
      <c r="M27" s="26">
        <f t="shared" si="2"/>
        <v>0</v>
      </c>
      <c r="N27" s="1">
        <f t="shared" si="3"/>
        <v>1</v>
      </c>
    </row>
    <row r="28" spans="1:14" x14ac:dyDescent="0.25">
      <c r="A28" s="5" t="s">
        <v>16</v>
      </c>
      <c r="B28" s="23">
        <f>'Mann Whitney 1 vs 2'!J8</f>
        <v>0</v>
      </c>
      <c r="C28" s="23">
        <f>'Mann Whitney 1 vs 2'!K8</f>
        <v>0</v>
      </c>
      <c r="D28" s="23">
        <f>'Mann Whitney 1 vs 2'!L8</f>
        <v>0</v>
      </c>
      <c r="E28" s="26">
        <f t="shared" si="0"/>
        <v>0</v>
      </c>
      <c r="F28" s="1">
        <f t="shared" si="1"/>
        <v>1</v>
      </c>
      <c r="I28" s="5" t="s">
        <v>16</v>
      </c>
      <c r="J28" s="23">
        <f>'Mann Whitney 1 vs 2'!J28</f>
        <v>0</v>
      </c>
      <c r="K28" s="23">
        <f>'Mann Whitney 1 vs 2'!K28</f>
        <v>0</v>
      </c>
      <c r="L28" s="23">
        <f>'Mann Whitney 1 vs 2'!L28</f>
        <v>0</v>
      </c>
      <c r="M28" s="26">
        <f t="shared" si="2"/>
        <v>0</v>
      </c>
      <c r="N28" s="1">
        <f t="shared" si="3"/>
        <v>1</v>
      </c>
    </row>
    <row r="29" spans="1:14" x14ac:dyDescent="0.25">
      <c r="A29" s="5" t="s">
        <v>16</v>
      </c>
      <c r="B29" s="23">
        <f>'Mann Whitney 1 vs 2'!J9</f>
        <v>0</v>
      </c>
      <c r="C29" s="23">
        <f>'Mann Whitney 1 vs 2'!K9</f>
        <v>0</v>
      </c>
      <c r="D29" s="23">
        <f>'Mann Whitney 1 vs 2'!L9</f>
        <v>0</v>
      </c>
      <c r="E29" s="26">
        <f t="shared" si="0"/>
        <v>0</v>
      </c>
      <c r="F29" s="1">
        <f t="shared" si="1"/>
        <v>1</v>
      </c>
      <c r="I29" s="5" t="s">
        <v>16</v>
      </c>
      <c r="J29" s="23">
        <f>'Mann Whitney 1 vs 2'!J29</f>
        <v>0</v>
      </c>
      <c r="K29" s="23">
        <f>'Mann Whitney 1 vs 2'!K29</f>
        <v>0</v>
      </c>
      <c r="L29" s="23">
        <f>'Mann Whitney 1 vs 2'!L29</f>
        <v>0</v>
      </c>
      <c r="M29" s="26">
        <f t="shared" si="2"/>
        <v>0</v>
      </c>
      <c r="N29" s="1">
        <f t="shared" si="3"/>
        <v>1</v>
      </c>
    </row>
    <row r="30" spans="1:14" x14ac:dyDescent="0.25">
      <c r="A30" s="5" t="s">
        <v>16</v>
      </c>
      <c r="B30" s="23">
        <f>'Mann Whitney 1 vs 2'!J10</f>
        <v>0</v>
      </c>
      <c r="C30" s="23">
        <f>'Mann Whitney 1 vs 2'!K10</f>
        <v>0</v>
      </c>
      <c r="D30" s="23">
        <f>'Mann Whitney 1 vs 2'!L10</f>
        <v>0</v>
      </c>
      <c r="E30" s="26">
        <f t="shared" si="0"/>
        <v>0</v>
      </c>
      <c r="F30" s="1">
        <f t="shared" si="1"/>
        <v>1</v>
      </c>
      <c r="I30" s="5" t="s">
        <v>16</v>
      </c>
      <c r="J30" s="23">
        <f>'Mann Whitney 1 vs 2'!J30</f>
        <v>0</v>
      </c>
      <c r="K30" s="23">
        <f>'Mann Whitney 1 vs 2'!K30</f>
        <v>0</v>
      </c>
      <c r="L30" s="23">
        <f>'Mann Whitney 1 vs 2'!L30</f>
        <v>0</v>
      </c>
      <c r="M30" s="26">
        <f t="shared" si="2"/>
        <v>0</v>
      </c>
      <c r="N30" s="1">
        <f t="shared" si="3"/>
        <v>1</v>
      </c>
    </row>
    <row r="31" spans="1:14" x14ac:dyDescent="0.25">
      <c r="A31" s="5" t="s">
        <v>16</v>
      </c>
      <c r="B31" s="23">
        <f>'Mann Whitney 1 vs 2'!J11</f>
        <v>0</v>
      </c>
      <c r="C31" s="23">
        <f>'Mann Whitney 1 vs 2'!K11</f>
        <v>0</v>
      </c>
      <c r="D31" s="23">
        <f>'Mann Whitney 1 vs 2'!L11</f>
        <v>0</v>
      </c>
      <c r="E31" s="26">
        <f t="shared" si="0"/>
        <v>0</v>
      </c>
      <c r="F31" s="1">
        <f t="shared" si="1"/>
        <v>1</v>
      </c>
      <c r="I31" s="5" t="s">
        <v>16</v>
      </c>
      <c r="J31" s="23">
        <f>'Mann Whitney 1 vs 2'!J31</f>
        <v>0</v>
      </c>
      <c r="K31" s="23">
        <f>'Mann Whitney 1 vs 2'!K31</f>
        <v>0</v>
      </c>
      <c r="L31" s="23">
        <f>'Mann Whitney 1 vs 2'!L31</f>
        <v>0</v>
      </c>
      <c r="M31" s="26">
        <f t="shared" si="2"/>
        <v>0</v>
      </c>
      <c r="N31" s="1">
        <f t="shared" si="3"/>
        <v>1</v>
      </c>
    </row>
    <row r="32" spans="1:14" x14ac:dyDescent="0.25">
      <c r="A32" s="5" t="s">
        <v>16</v>
      </c>
      <c r="B32" s="23">
        <f>'Mann Whitney 1 vs 2'!J12</f>
        <v>0</v>
      </c>
      <c r="C32" s="23">
        <f>'Mann Whitney 1 vs 2'!K12</f>
        <v>0</v>
      </c>
      <c r="D32" s="23">
        <f>'Mann Whitney 1 vs 2'!L12</f>
        <v>0</v>
      </c>
      <c r="E32" s="26">
        <f t="shared" si="0"/>
        <v>0</v>
      </c>
      <c r="F32" s="1">
        <f t="shared" si="1"/>
        <v>1</v>
      </c>
      <c r="I32" s="5" t="s">
        <v>16</v>
      </c>
      <c r="J32" s="23">
        <f>'Mann Whitney 1 vs 2'!J32</f>
        <v>0</v>
      </c>
      <c r="K32" s="23">
        <f>'Mann Whitney 1 vs 2'!K32</f>
        <v>0</v>
      </c>
      <c r="L32" s="23">
        <f>'Mann Whitney 1 vs 2'!L32</f>
        <v>0</v>
      </c>
      <c r="M32" s="26">
        <f t="shared" si="2"/>
        <v>0</v>
      </c>
      <c r="N32" s="1">
        <f t="shared" si="3"/>
        <v>1</v>
      </c>
    </row>
    <row r="33" spans="1:14" x14ac:dyDescent="0.25">
      <c r="A33" s="5" t="s">
        <v>16</v>
      </c>
      <c r="B33" s="23">
        <f>'Mann Whitney 1 vs 2'!J13</f>
        <v>0</v>
      </c>
      <c r="C33" s="23">
        <f>'Mann Whitney 1 vs 2'!K13</f>
        <v>0</v>
      </c>
      <c r="D33" s="23">
        <f>'Mann Whitney 1 vs 2'!L13</f>
        <v>0</v>
      </c>
      <c r="E33" s="26">
        <f t="shared" si="0"/>
        <v>0</v>
      </c>
      <c r="F33" s="1">
        <f t="shared" si="1"/>
        <v>1</v>
      </c>
      <c r="I33" s="5" t="s">
        <v>16</v>
      </c>
      <c r="J33" s="23">
        <f>'Mann Whitney 1 vs 2'!J33</f>
        <v>0</v>
      </c>
      <c r="K33" s="23">
        <f>'Mann Whitney 1 vs 2'!K33</f>
        <v>0</v>
      </c>
      <c r="L33" s="23">
        <f>'Mann Whitney 1 vs 2'!L33</f>
        <v>0</v>
      </c>
      <c r="M33" s="26">
        <f t="shared" si="2"/>
        <v>0</v>
      </c>
      <c r="N33" s="1">
        <f t="shared" si="3"/>
        <v>1</v>
      </c>
    </row>
    <row r="34" spans="1:14" x14ac:dyDescent="0.25">
      <c r="A34" s="5" t="s">
        <v>16</v>
      </c>
      <c r="B34" s="23">
        <f>'Mann Whitney 1 vs 2'!J14</f>
        <v>0</v>
      </c>
      <c r="C34" s="23">
        <f>'Mann Whitney 1 vs 2'!K14</f>
        <v>0</v>
      </c>
      <c r="D34" s="23">
        <f>'Mann Whitney 1 vs 2'!L14</f>
        <v>0</v>
      </c>
      <c r="E34" s="26">
        <f t="shared" si="0"/>
        <v>0</v>
      </c>
      <c r="F34" s="1">
        <f t="shared" si="1"/>
        <v>1</v>
      </c>
      <c r="I34" s="5" t="s">
        <v>16</v>
      </c>
      <c r="J34" s="23">
        <f>'Mann Whitney 1 vs 2'!J34</f>
        <v>0</v>
      </c>
      <c r="K34" s="23">
        <f>'Mann Whitney 1 vs 2'!K34</f>
        <v>0</v>
      </c>
      <c r="L34" s="23">
        <f>'Mann Whitney 1 vs 2'!L34</f>
        <v>0</v>
      </c>
      <c r="M34" s="26">
        <f t="shared" si="2"/>
        <v>0</v>
      </c>
      <c r="N34" s="1">
        <f t="shared" si="3"/>
        <v>1</v>
      </c>
    </row>
    <row r="35" spans="1:14" x14ac:dyDescent="0.25">
      <c r="A35" s="5" t="s">
        <v>16</v>
      </c>
      <c r="B35" s="23">
        <f>'Mann Whitney 1 vs 2'!J15</f>
        <v>0</v>
      </c>
      <c r="C35" s="23">
        <f>'Mann Whitney 1 vs 2'!K15</f>
        <v>0</v>
      </c>
      <c r="D35" s="23">
        <f>'Mann Whitney 1 vs 2'!L15</f>
        <v>0</v>
      </c>
      <c r="E35" s="26">
        <f t="shared" si="0"/>
        <v>0</v>
      </c>
      <c r="F35" s="1">
        <f t="shared" si="1"/>
        <v>1</v>
      </c>
      <c r="I35" s="5" t="s">
        <v>16</v>
      </c>
      <c r="J35" s="23">
        <f>'Mann Whitney 1 vs 2'!J35</f>
        <v>0</v>
      </c>
      <c r="K35" s="23">
        <f>'Mann Whitney 1 vs 2'!K35</f>
        <v>0</v>
      </c>
      <c r="L35" s="23">
        <f>'Mann Whitney 1 vs 2'!L35</f>
        <v>0</v>
      </c>
      <c r="M35" s="26">
        <f t="shared" si="2"/>
        <v>0</v>
      </c>
      <c r="N35" s="1">
        <f t="shared" si="3"/>
        <v>1</v>
      </c>
    </row>
    <row r="36" spans="1:14" x14ac:dyDescent="0.25">
      <c r="A36" s="5" t="s">
        <v>16</v>
      </c>
      <c r="B36" s="23">
        <f>'Mann Whitney 1 vs 2'!J16</f>
        <v>0</v>
      </c>
      <c r="C36" s="23">
        <f>'Mann Whitney 1 vs 2'!K16</f>
        <v>0</v>
      </c>
      <c r="D36" s="23">
        <f>'Mann Whitney 1 vs 2'!L16</f>
        <v>0</v>
      </c>
      <c r="E36" s="26">
        <f t="shared" si="0"/>
        <v>0</v>
      </c>
      <c r="F36" s="1">
        <f t="shared" si="1"/>
        <v>1</v>
      </c>
      <c r="I36" s="5" t="s">
        <v>16</v>
      </c>
      <c r="J36" s="23">
        <f>'Mann Whitney 1 vs 2'!J36</f>
        <v>0</v>
      </c>
      <c r="K36" s="23">
        <f>'Mann Whitney 1 vs 2'!K36</f>
        <v>0</v>
      </c>
      <c r="L36" s="23">
        <f>'Mann Whitney 1 vs 2'!L36</f>
        <v>0</v>
      </c>
      <c r="M36" s="26">
        <f t="shared" si="2"/>
        <v>0</v>
      </c>
      <c r="N36" s="1">
        <f t="shared" si="3"/>
        <v>1</v>
      </c>
    </row>
    <row r="37" spans="1:14" x14ac:dyDescent="0.25">
      <c r="A37" s="5" t="s">
        <v>16</v>
      </c>
      <c r="B37" s="23">
        <f>'Mann Whitney 1 vs 2'!J17</f>
        <v>0</v>
      </c>
      <c r="C37" s="23">
        <f>'Mann Whitney 1 vs 2'!K17</f>
        <v>0</v>
      </c>
      <c r="D37" s="23">
        <f>'Mann Whitney 1 vs 2'!L17</f>
        <v>0</v>
      </c>
      <c r="E37" s="26">
        <f t="shared" si="0"/>
        <v>0</v>
      </c>
      <c r="F37" s="1">
        <f t="shared" si="1"/>
        <v>1</v>
      </c>
      <c r="I37" s="5" t="s">
        <v>16</v>
      </c>
      <c r="J37" s="23">
        <f>'Mann Whitney 1 vs 2'!J37</f>
        <v>0</v>
      </c>
      <c r="K37" s="23">
        <f>'Mann Whitney 1 vs 2'!K37</f>
        <v>0</v>
      </c>
      <c r="L37" s="23">
        <f>'Mann Whitney 1 vs 2'!L37</f>
        <v>0</v>
      </c>
      <c r="M37" s="26">
        <f t="shared" si="2"/>
        <v>0</v>
      </c>
      <c r="N37" s="1">
        <f t="shared" si="3"/>
        <v>1</v>
      </c>
    </row>
    <row r="38" spans="1:14" x14ac:dyDescent="0.25">
      <c r="A38" s="5" t="s">
        <v>16</v>
      </c>
      <c r="B38" s="23">
        <f>'Mann Whitney 1 vs 2'!J18</f>
        <v>0</v>
      </c>
      <c r="C38" s="23">
        <f>'Mann Whitney 1 vs 2'!K18</f>
        <v>0</v>
      </c>
      <c r="D38" s="23">
        <f>'Mann Whitney 1 vs 2'!L18</f>
        <v>0</v>
      </c>
      <c r="E38" s="26">
        <f t="shared" si="0"/>
        <v>0</v>
      </c>
      <c r="F38" s="1">
        <f t="shared" si="1"/>
        <v>1</v>
      </c>
      <c r="I38" s="5" t="s">
        <v>16</v>
      </c>
      <c r="J38" s="23">
        <f>'Mann Whitney 1 vs 2'!J38</f>
        <v>0</v>
      </c>
      <c r="K38" s="23">
        <f>'Mann Whitney 1 vs 2'!K38</f>
        <v>0</v>
      </c>
      <c r="L38" s="23">
        <f>'Mann Whitney 1 vs 2'!L38</f>
        <v>0</v>
      </c>
      <c r="M38" s="26">
        <f t="shared" si="2"/>
        <v>0</v>
      </c>
      <c r="N38" s="1">
        <f t="shared" si="3"/>
        <v>1</v>
      </c>
    </row>
    <row r="39" spans="1:14" x14ac:dyDescent="0.25">
      <c r="A39" s="5" t="s">
        <v>16</v>
      </c>
      <c r="B39" s="23">
        <f>'Mann Whitney 1 vs 2'!J19</f>
        <v>0</v>
      </c>
      <c r="C39" s="23">
        <f>'Mann Whitney 1 vs 2'!K19</f>
        <v>0</v>
      </c>
      <c r="D39" s="23">
        <f>'Mann Whitney 1 vs 2'!L19</f>
        <v>0</v>
      </c>
      <c r="E39" s="26">
        <f t="shared" si="0"/>
        <v>0</v>
      </c>
      <c r="F39" s="1">
        <f t="shared" si="1"/>
        <v>1</v>
      </c>
      <c r="I39" s="5" t="s">
        <v>16</v>
      </c>
      <c r="J39" s="23">
        <f>'Mann Whitney 1 vs 2'!J39</f>
        <v>0</v>
      </c>
      <c r="K39" s="23">
        <f>'Mann Whitney 1 vs 2'!K39</f>
        <v>0</v>
      </c>
      <c r="L39" s="23">
        <f>'Mann Whitney 1 vs 2'!L39</f>
        <v>0</v>
      </c>
      <c r="M39" s="26">
        <f t="shared" si="2"/>
        <v>0</v>
      </c>
      <c r="N39" s="1">
        <f t="shared" si="3"/>
        <v>1</v>
      </c>
    </row>
    <row r="40" spans="1:14" x14ac:dyDescent="0.25">
      <c r="A40" s="5" t="s">
        <v>16</v>
      </c>
      <c r="B40" s="23">
        <f>'Mann Whitney 1 vs 2'!J20</f>
        <v>0</v>
      </c>
      <c r="C40" s="23">
        <f>'Mann Whitney 1 vs 2'!K20</f>
        <v>0</v>
      </c>
      <c r="D40" s="23">
        <f>'Mann Whitney 1 vs 2'!L20</f>
        <v>0</v>
      </c>
      <c r="E40" s="26">
        <f t="shared" si="0"/>
        <v>0</v>
      </c>
      <c r="F40" s="1">
        <f t="shared" si="1"/>
        <v>1</v>
      </c>
      <c r="I40" s="5" t="s">
        <v>16</v>
      </c>
      <c r="J40" s="23">
        <f>'Mann Whitney 1 vs 2'!J40</f>
        <v>0</v>
      </c>
      <c r="K40" s="23">
        <f>'Mann Whitney 1 vs 2'!K40</f>
        <v>0</v>
      </c>
      <c r="L40" s="23">
        <f>'Mann Whitney 1 vs 2'!L40</f>
        <v>0</v>
      </c>
      <c r="M40" s="26">
        <f t="shared" si="2"/>
        <v>0</v>
      </c>
      <c r="N40" s="1">
        <f t="shared" si="3"/>
        <v>1</v>
      </c>
    </row>
    <row r="41" spans="1:14" x14ac:dyDescent="0.25">
      <c r="A41" s="5" t="s">
        <v>16</v>
      </c>
      <c r="B41" s="23">
        <f>'Mann Whitney 1 vs 2'!J21</f>
        <v>0</v>
      </c>
      <c r="C41" s="23">
        <f>'Mann Whitney 1 vs 2'!K21</f>
        <v>0</v>
      </c>
      <c r="D41" s="23">
        <f>'Mann Whitney 1 vs 2'!L21</f>
        <v>0</v>
      </c>
      <c r="E41" s="26">
        <f t="shared" si="0"/>
        <v>0</v>
      </c>
      <c r="F41" s="1">
        <f t="shared" si="1"/>
        <v>1</v>
      </c>
      <c r="I41" s="5" t="s">
        <v>16</v>
      </c>
      <c r="J41" s="23">
        <f>'Mann Whitney 1 vs 2'!J41</f>
        <v>0</v>
      </c>
      <c r="K41" s="23">
        <f>'Mann Whitney 1 vs 2'!K41</f>
        <v>0</v>
      </c>
      <c r="L41" s="23">
        <f>'Mann Whitney 1 vs 2'!L41</f>
        <v>0</v>
      </c>
      <c r="M41" s="26">
        <f t="shared" si="2"/>
        <v>0</v>
      </c>
      <c r="N41" s="1">
        <f t="shared" si="3"/>
        <v>1</v>
      </c>
    </row>
    <row r="42" spans="1:14" x14ac:dyDescent="0.25">
      <c r="A42" s="5" t="s">
        <v>16</v>
      </c>
      <c r="B42" s="23">
        <f>'Mann Whitney 1 vs 2'!J22</f>
        <v>0</v>
      </c>
      <c r="C42" s="23">
        <f>'Mann Whitney 1 vs 2'!K22</f>
        <v>0</v>
      </c>
      <c r="D42" s="23">
        <f>'Mann Whitney 1 vs 2'!L22</f>
        <v>0</v>
      </c>
      <c r="E42" s="26">
        <f t="shared" si="0"/>
        <v>0</v>
      </c>
      <c r="F42" s="1">
        <f t="shared" si="1"/>
        <v>1</v>
      </c>
      <c r="I42" s="5" t="s">
        <v>16</v>
      </c>
      <c r="J42" s="23">
        <f>'Mann Whitney 1 vs 2'!J42</f>
        <v>0</v>
      </c>
      <c r="K42" s="23">
        <f>'Mann Whitney 1 vs 2'!K42</f>
        <v>0</v>
      </c>
      <c r="L42" s="23">
        <f>'Mann Whitney 1 vs 2'!L42</f>
        <v>0</v>
      </c>
      <c r="M42" s="26">
        <f t="shared" si="2"/>
        <v>0</v>
      </c>
      <c r="N42" s="1">
        <f t="shared" si="3"/>
        <v>1</v>
      </c>
    </row>
    <row r="44" spans="1:14" ht="18" x14ac:dyDescent="0.35">
      <c r="B44" s="6" t="s">
        <v>27</v>
      </c>
      <c r="C44" s="6">
        <f>COUNTIF($A$3:$A$42,"T")</f>
        <v>20</v>
      </c>
      <c r="E44" s="6" t="s">
        <v>29</v>
      </c>
      <c r="F44" s="6">
        <f>SUMIF($A$3:$A$42,"T",$F$3:$F$42)</f>
        <v>20</v>
      </c>
      <c r="J44" s="6" t="s">
        <v>33</v>
      </c>
      <c r="K44" s="6">
        <f>COUNTIF($I$3:$I$42,"T")</f>
        <v>20</v>
      </c>
      <c r="M44" s="6" t="s">
        <v>34</v>
      </c>
      <c r="N44" s="6">
        <f>SUMIF($I$3:$I$42,"T",$N$3:$N$42)</f>
        <v>20</v>
      </c>
    </row>
    <row r="45" spans="1:14" ht="18" x14ac:dyDescent="0.35">
      <c r="B45" s="6" t="s">
        <v>31</v>
      </c>
      <c r="C45" s="6">
        <f>COUNTIF($A$3:$A$42,"B")</f>
        <v>20</v>
      </c>
      <c r="E45" s="6" t="s">
        <v>32</v>
      </c>
      <c r="F45" s="6">
        <f>SUMIF($A$3:$A$42,"B",$F$3:$F$42)</f>
        <v>20</v>
      </c>
      <c r="J45" s="6" t="s">
        <v>28</v>
      </c>
      <c r="K45" s="6">
        <f>COUNTIF($I$3:$I$42,"B")</f>
        <v>20</v>
      </c>
      <c r="M45" s="6" t="s">
        <v>30</v>
      </c>
      <c r="N45" s="6">
        <f>SUMIF($I$3:$I$42,"B",$N$3:$N$42)</f>
        <v>20</v>
      </c>
    </row>
    <row r="47" spans="1:14" x14ac:dyDescent="0.25">
      <c r="A47" s="30" t="s">
        <v>41</v>
      </c>
      <c r="B47" s="30"/>
      <c r="C47" s="30"/>
      <c r="D47" s="30"/>
      <c r="E47" s="30"/>
      <c r="F47" s="30"/>
      <c r="G47" s="30"/>
      <c r="H47" s="30"/>
      <c r="I47" s="30"/>
      <c r="J47" s="30"/>
      <c r="K47" s="30"/>
      <c r="L47" s="30"/>
      <c r="M47" s="30"/>
      <c r="N47" s="30"/>
    </row>
    <row r="48" spans="1:14" x14ac:dyDescent="0.25">
      <c r="A48" s="30"/>
      <c r="B48" s="30"/>
      <c r="C48" s="30"/>
      <c r="D48" s="30"/>
      <c r="E48" s="30"/>
      <c r="F48" s="30"/>
      <c r="G48" s="30"/>
      <c r="H48" s="30"/>
      <c r="I48" s="30"/>
      <c r="J48" s="30"/>
      <c r="K48" s="30"/>
      <c r="L48" s="30"/>
      <c r="M48" s="30"/>
      <c r="N48" s="30"/>
    </row>
    <row r="50" spans="1:14" x14ac:dyDescent="0.25">
      <c r="A50" s="31" t="s">
        <v>39</v>
      </c>
      <c r="B50" s="31"/>
      <c r="C50" s="31"/>
      <c r="D50" s="31"/>
      <c r="E50" s="31"/>
      <c r="F50" s="31"/>
      <c r="I50" s="31" t="s">
        <v>40</v>
      </c>
      <c r="J50" s="31"/>
      <c r="K50" s="31"/>
      <c r="L50" s="31"/>
      <c r="M50" s="31"/>
      <c r="N50" s="31"/>
    </row>
    <row r="52" spans="1:14" ht="18" x14ac:dyDescent="0.35">
      <c r="A52" s="32" t="s">
        <v>35</v>
      </c>
      <c r="B52" s="32"/>
      <c r="C52" s="32"/>
      <c r="D52" s="32"/>
      <c r="E52" s="12" t="s">
        <v>38</v>
      </c>
      <c r="F52" s="13">
        <f>(C44*C45)+((C44*(C44+1))/2)-F44</f>
        <v>590</v>
      </c>
      <c r="I52" s="32" t="s">
        <v>35</v>
      </c>
      <c r="J52" s="32"/>
      <c r="K52" s="32"/>
      <c r="L52" s="32"/>
      <c r="M52" s="12" t="s">
        <v>38</v>
      </c>
      <c r="N52" s="13">
        <f>(K44*K45)+((K44*(K44+1))/2)-N44</f>
        <v>590</v>
      </c>
    </row>
    <row r="54" spans="1:14" ht="18" x14ac:dyDescent="0.35">
      <c r="A54" s="32" t="s">
        <v>36</v>
      </c>
      <c r="B54" s="32"/>
      <c r="C54" s="32"/>
      <c r="D54" s="32"/>
      <c r="E54" s="12" t="s">
        <v>37</v>
      </c>
      <c r="F54" s="13">
        <f>(C45*C44)+((C45*(C45+1))/2)-F45</f>
        <v>590</v>
      </c>
      <c r="I54" s="32" t="s">
        <v>36</v>
      </c>
      <c r="J54" s="32"/>
      <c r="K54" s="32"/>
      <c r="L54" s="32"/>
      <c r="M54" s="12" t="s">
        <v>37</v>
      </c>
      <c r="N54" s="13">
        <f>(K45*K44)+((K45*(K45+1))/2)-N45</f>
        <v>590</v>
      </c>
    </row>
    <row r="56" spans="1:14" x14ac:dyDescent="0.25">
      <c r="A56" s="32" t="s">
        <v>26</v>
      </c>
      <c r="B56" s="32"/>
      <c r="C56" s="32"/>
      <c r="D56" s="32"/>
      <c r="E56" s="32"/>
      <c r="F56" s="32"/>
      <c r="G56" s="32"/>
      <c r="H56" s="32"/>
      <c r="I56" s="32"/>
      <c r="J56" s="32"/>
      <c r="K56" s="32"/>
      <c r="L56" s="32"/>
      <c r="M56" s="32"/>
      <c r="N56" s="32"/>
    </row>
  </sheetData>
  <mergeCells count="10">
    <mergeCell ref="A54:D54"/>
    <mergeCell ref="I54:L54"/>
    <mergeCell ref="A56:N56"/>
    <mergeCell ref="A1:F1"/>
    <mergeCell ref="I1:N1"/>
    <mergeCell ref="A47:N48"/>
    <mergeCell ref="A50:F50"/>
    <mergeCell ref="I50:N50"/>
    <mergeCell ref="A52:D52"/>
    <mergeCell ref="I52:L52"/>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election activeCell="G43" sqref="G43"/>
    </sheetView>
  </sheetViews>
  <sheetFormatPr defaultRowHeight="15" x14ac:dyDescent="0.25"/>
  <cols>
    <col min="1" max="1" width="13.28515625" bestFit="1" customWidth="1"/>
    <col min="7" max="7" width="11" bestFit="1" customWidth="1"/>
  </cols>
  <sheetData>
    <row r="1" spans="1:7" ht="63" customHeight="1" x14ac:dyDescent="0.25">
      <c r="A1" s="30" t="s">
        <v>54</v>
      </c>
      <c r="B1" s="32"/>
      <c r="C1" s="32"/>
      <c r="D1" s="32"/>
      <c r="E1" s="32"/>
      <c r="F1" s="32"/>
      <c r="G1" s="32"/>
    </row>
    <row r="3" spans="1:7" x14ac:dyDescent="0.25">
      <c r="A3" s="33" t="s">
        <v>42</v>
      </c>
      <c r="B3" s="33"/>
      <c r="C3" s="33"/>
      <c r="D3" s="33"/>
      <c r="E3" s="33"/>
      <c r="F3" s="33"/>
      <c r="G3" s="33"/>
    </row>
    <row r="5" spans="1:7" x14ac:dyDescent="0.25">
      <c r="B5" s="14" t="s">
        <v>43</v>
      </c>
      <c r="C5" s="14" t="s">
        <v>44</v>
      </c>
      <c r="D5" s="14" t="s">
        <v>45</v>
      </c>
      <c r="E5" s="14" t="s">
        <v>46</v>
      </c>
      <c r="F5" s="14" t="s">
        <v>47</v>
      </c>
      <c r="G5" s="34" t="s">
        <v>51</v>
      </c>
    </row>
    <row r="6" spans="1:7" x14ac:dyDescent="0.25">
      <c r="A6" s="21" t="s">
        <v>49</v>
      </c>
      <c r="B6" s="15"/>
      <c r="C6" s="14"/>
      <c r="D6" s="14"/>
      <c r="E6" s="14"/>
      <c r="F6" s="14"/>
      <c r="G6" s="34"/>
    </row>
    <row r="7" spans="1:7" x14ac:dyDescent="0.25">
      <c r="A7" s="21" t="s">
        <v>48</v>
      </c>
      <c r="B7" s="16"/>
      <c r="C7" s="5"/>
      <c r="D7" s="5"/>
      <c r="E7" s="5"/>
      <c r="F7" s="5"/>
      <c r="G7" s="5">
        <f>SUM(B7:F7)</f>
        <v>0</v>
      </c>
    </row>
    <row r="8" spans="1:7" x14ac:dyDescent="0.25">
      <c r="A8" s="21" t="s">
        <v>50</v>
      </c>
      <c r="B8" s="16" t="str">
        <f>IFERROR(($G7/COUNTA($B7:$F7)),"")</f>
        <v/>
      </c>
      <c r="C8" s="16" t="str">
        <f t="shared" ref="C8:F8" si="0">IFERROR(($G7/COUNTA($B7:$F7)),"")</f>
        <v/>
      </c>
      <c r="D8" s="16" t="str">
        <f t="shared" si="0"/>
        <v/>
      </c>
      <c r="E8" s="16" t="str">
        <f t="shared" si="0"/>
        <v/>
      </c>
      <c r="F8" s="16" t="str">
        <f t="shared" si="0"/>
        <v/>
      </c>
      <c r="G8" s="2"/>
    </row>
    <row r="9" spans="1:7" ht="17.25" x14ac:dyDescent="0.25">
      <c r="A9" s="22" t="s">
        <v>58</v>
      </c>
      <c r="B9" s="20" t="str">
        <f>IFERROR(((B7-B8)^2/B8),"")</f>
        <v/>
      </c>
      <c r="C9" s="20" t="str">
        <f t="shared" ref="C9:F9" si="1">IFERROR(((C7-C8)^2/C8),"")</f>
        <v/>
      </c>
      <c r="D9" s="20" t="str">
        <f t="shared" si="1"/>
        <v/>
      </c>
      <c r="E9" s="20" t="str">
        <f t="shared" si="1"/>
        <v/>
      </c>
      <c r="F9" s="20" t="str">
        <f t="shared" si="1"/>
        <v/>
      </c>
      <c r="G9" s="2"/>
    </row>
    <row r="11" spans="1:7" x14ac:dyDescent="0.25">
      <c r="A11" s="17" t="s">
        <v>52</v>
      </c>
      <c r="B11" s="19">
        <f>IFERROR(SUM(B9:F9),"")</f>
        <v>0</v>
      </c>
      <c r="D11" s="17" t="s">
        <v>53</v>
      </c>
      <c r="E11" s="18">
        <f>COUNTA(B7:F7)-1</f>
        <v>-1</v>
      </c>
    </row>
    <row r="14" spans="1:7" x14ac:dyDescent="0.25">
      <c r="A14" s="33" t="s">
        <v>55</v>
      </c>
      <c r="B14" s="33"/>
      <c r="C14" s="33"/>
      <c r="D14" s="33"/>
      <c r="E14" s="33"/>
      <c r="F14" s="33"/>
      <c r="G14" s="33"/>
    </row>
    <row r="16" spans="1:7" x14ac:dyDescent="0.25">
      <c r="B16" s="14" t="s">
        <v>43</v>
      </c>
      <c r="C16" s="14" t="s">
        <v>44</v>
      </c>
      <c r="D16" s="14" t="s">
        <v>45</v>
      </c>
      <c r="E16" s="14" t="s">
        <v>46</v>
      </c>
      <c r="F16" s="14" t="s">
        <v>47</v>
      </c>
      <c r="G16" s="34" t="s">
        <v>51</v>
      </c>
    </row>
    <row r="17" spans="1:7" x14ac:dyDescent="0.25">
      <c r="A17" s="21" t="s">
        <v>49</v>
      </c>
      <c r="B17" s="15"/>
      <c r="C17" s="14"/>
      <c r="D17" s="14"/>
      <c r="E17" s="14"/>
      <c r="F17" s="14"/>
      <c r="G17" s="34"/>
    </row>
    <row r="18" spans="1:7" x14ac:dyDescent="0.25">
      <c r="A18" s="21" t="s">
        <v>48</v>
      </c>
      <c r="B18" s="16"/>
      <c r="C18" s="5"/>
      <c r="D18" s="5"/>
      <c r="E18" s="5"/>
      <c r="F18" s="5"/>
      <c r="G18" s="5">
        <f>SUM(B18:F18)</f>
        <v>0</v>
      </c>
    </row>
    <row r="19" spans="1:7" x14ac:dyDescent="0.25">
      <c r="A19" s="21" t="s">
        <v>50</v>
      </c>
      <c r="B19" s="16" t="str">
        <f>IFERROR(($G18/COUNTA($B18:$F18)),"")</f>
        <v/>
      </c>
      <c r="C19" s="16" t="str">
        <f t="shared" ref="C19" si="2">IFERROR(($G18/COUNTA($B18:$F18)),"")</f>
        <v/>
      </c>
      <c r="D19" s="16" t="str">
        <f t="shared" ref="D19" si="3">IFERROR(($G18/COUNTA($B18:$F18)),"")</f>
        <v/>
      </c>
      <c r="E19" s="16" t="str">
        <f t="shared" ref="E19" si="4">IFERROR(($G18/COUNTA($B18:$F18)),"")</f>
        <v/>
      </c>
      <c r="F19" s="16" t="str">
        <f t="shared" ref="F19" si="5">IFERROR(($G18/COUNTA($B18:$F18)),"")</f>
        <v/>
      </c>
      <c r="G19" s="2"/>
    </row>
    <row r="20" spans="1:7" ht="17.25" x14ac:dyDescent="0.25">
      <c r="A20" s="22" t="s">
        <v>58</v>
      </c>
      <c r="B20" s="20" t="str">
        <f>IFERROR(((B18-B19)^2/B19),"")</f>
        <v/>
      </c>
      <c r="C20" s="20" t="str">
        <f t="shared" ref="C20" si="6">IFERROR(((C18-C19)^2/C19),"")</f>
        <v/>
      </c>
      <c r="D20" s="20" t="str">
        <f t="shared" ref="D20" si="7">IFERROR(((D18-D19)^2/D19),"")</f>
        <v/>
      </c>
      <c r="E20" s="20" t="str">
        <f t="shared" ref="E20" si="8">IFERROR(((E18-E19)^2/E19),"")</f>
        <v/>
      </c>
      <c r="F20" s="20" t="str">
        <f t="shared" ref="F20" si="9">IFERROR(((F18-F19)^2/F19),"")</f>
        <v/>
      </c>
      <c r="G20" s="2"/>
    </row>
    <row r="22" spans="1:7" x14ac:dyDescent="0.25">
      <c r="A22" s="17" t="s">
        <v>52</v>
      </c>
      <c r="B22" s="19">
        <f>IFERROR(SUM(B20:F20),"")</f>
        <v>0</v>
      </c>
      <c r="D22" s="17" t="s">
        <v>53</v>
      </c>
      <c r="E22" s="18">
        <f>COUNTA(B18:F18)-1</f>
        <v>-1</v>
      </c>
    </row>
    <row r="25" spans="1:7" x14ac:dyDescent="0.25">
      <c r="A25" s="33" t="s">
        <v>56</v>
      </c>
      <c r="B25" s="33"/>
      <c r="C25" s="33"/>
      <c r="D25" s="33"/>
      <c r="E25" s="33"/>
      <c r="F25" s="33"/>
      <c r="G25" s="33"/>
    </row>
    <row r="27" spans="1:7" x14ac:dyDescent="0.25">
      <c r="B27" s="14" t="s">
        <v>43</v>
      </c>
      <c r="C27" s="14" t="s">
        <v>44</v>
      </c>
      <c r="D27" s="14" t="s">
        <v>45</v>
      </c>
      <c r="E27" s="14" t="s">
        <v>46</v>
      </c>
      <c r="F27" s="14" t="s">
        <v>47</v>
      </c>
      <c r="G27" s="34" t="s">
        <v>51</v>
      </c>
    </row>
    <row r="28" spans="1:7" x14ac:dyDescent="0.25">
      <c r="A28" s="21" t="s">
        <v>49</v>
      </c>
      <c r="B28" s="15"/>
      <c r="C28" s="14"/>
      <c r="D28" s="14"/>
      <c r="E28" s="14"/>
      <c r="F28" s="14"/>
      <c r="G28" s="34"/>
    </row>
    <row r="29" spans="1:7" x14ac:dyDescent="0.25">
      <c r="A29" s="21" t="s">
        <v>48</v>
      </c>
      <c r="B29" s="16"/>
      <c r="C29" s="5"/>
      <c r="D29" s="5"/>
      <c r="E29" s="5"/>
      <c r="F29" s="5"/>
      <c r="G29" s="5">
        <f>SUM(B29:F29)</f>
        <v>0</v>
      </c>
    </row>
    <row r="30" spans="1:7" x14ac:dyDescent="0.25">
      <c r="A30" s="21" t="s">
        <v>50</v>
      </c>
      <c r="B30" s="16" t="str">
        <f>IFERROR(($G29/COUNTA($B29:$F29)),"")</f>
        <v/>
      </c>
      <c r="C30" s="16" t="str">
        <f t="shared" ref="C30" si="10">IFERROR(($G29/COUNTA($B29:$F29)),"")</f>
        <v/>
      </c>
      <c r="D30" s="16" t="str">
        <f t="shared" ref="D30" si="11">IFERROR(($G29/COUNTA($B29:$F29)),"")</f>
        <v/>
      </c>
      <c r="E30" s="16" t="str">
        <f t="shared" ref="E30" si="12">IFERROR(($G29/COUNTA($B29:$F29)),"")</f>
        <v/>
      </c>
      <c r="F30" s="16" t="str">
        <f t="shared" ref="F30" si="13">IFERROR(($G29/COUNTA($B29:$F29)),"")</f>
        <v/>
      </c>
      <c r="G30" s="2"/>
    </row>
    <row r="31" spans="1:7" ht="17.25" x14ac:dyDescent="0.25">
      <c r="A31" s="22" t="s">
        <v>58</v>
      </c>
      <c r="B31" s="20" t="str">
        <f>IFERROR(((B29-B30)^2/B30),"")</f>
        <v/>
      </c>
      <c r="C31" s="20" t="str">
        <f t="shared" ref="C31" si="14">IFERROR(((C29-C30)^2/C30),"")</f>
        <v/>
      </c>
      <c r="D31" s="20" t="str">
        <f t="shared" ref="D31" si="15">IFERROR(((D29-D30)^2/D30),"")</f>
        <v/>
      </c>
      <c r="E31" s="20" t="str">
        <f t="shared" ref="E31" si="16">IFERROR(((E29-E30)^2/E30),"")</f>
        <v/>
      </c>
      <c r="F31" s="20" t="str">
        <f t="shared" ref="F31" si="17">IFERROR(((F29-F30)^2/F30),"")</f>
        <v/>
      </c>
      <c r="G31" s="2"/>
    </row>
    <row r="33" spans="1:7" x14ac:dyDescent="0.25">
      <c r="A33" s="17" t="s">
        <v>52</v>
      </c>
      <c r="B33" s="19">
        <f>IFERROR(SUM(B31:F31),"")</f>
        <v>0</v>
      </c>
      <c r="D33" s="17" t="s">
        <v>53</v>
      </c>
      <c r="E33" s="18">
        <f>COUNTA(B29:F29)-1</f>
        <v>-1</v>
      </c>
    </row>
    <row r="36" spans="1:7" x14ac:dyDescent="0.25">
      <c r="A36" s="33" t="s">
        <v>57</v>
      </c>
      <c r="B36" s="33"/>
      <c r="C36" s="33"/>
      <c r="D36" s="33"/>
      <c r="E36" s="33"/>
      <c r="F36" s="33"/>
      <c r="G36" s="33"/>
    </row>
    <row r="38" spans="1:7" x14ac:dyDescent="0.25">
      <c r="B38" s="14" t="s">
        <v>43</v>
      </c>
      <c r="C38" s="14" t="s">
        <v>44</v>
      </c>
      <c r="D38" s="14" t="s">
        <v>45</v>
      </c>
      <c r="E38" s="14" t="s">
        <v>46</v>
      </c>
      <c r="F38" s="14" t="s">
        <v>47</v>
      </c>
      <c r="G38" s="34" t="s">
        <v>51</v>
      </c>
    </row>
    <row r="39" spans="1:7" x14ac:dyDescent="0.25">
      <c r="A39" s="21" t="s">
        <v>49</v>
      </c>
      <c r="B39" s="15"/>
      <c r="C39" s="14"/>
      <c r="D39" s="14"/>
      <c r="E39" s="14"/>
      <c r="F39" s="14"/>
      <c r="G39" s="34"/>
    </row>
    <row r="40" spans="1:7" x14ac:dyDescent="0.25">
      <c r="A40" s="21" t="s">
        <v>48</v>
      </c>
      <c r="B40" s="16"/>
      <c r="C40" s="5"/>
      <c r="D40" s="5"/>
      <c r="E40" s="5"/>
      <c r="F40" s="5"/>
      <c r="G40" s="5">
        <f>SUM(B40:F40)</f>
        <v>0</v>
      </c>
    </row>
    <row r="41" spans="1:7" x14ac:dyDescent="0.25">
      <c r="A41" s="21" t="s">
        <v>50</v>
      </c>
      <c r="B41" s="16" t="str">
        <f>IFERROR(($G40/COUNTA($B40:$F40)),"")</f>
        <v/>
      </c>
      <c r="C41" s="16" t="str">
        <f t="shared" ref="C41" si="18">IFERROR(($G40/COUNTA($B40:$F40)),"")</f>
        <v/>
      </c>
      <c r="D41" s="16" t="str">
        <f t="shared" ref="D41" si="19">IFERROR(($G40/COUNTA($B40:$F40)),"")</f>
        <v/>
      </c>
      <c r="E41" s="16" t="str">
        <f t="shared" ref="E41" si="20">IFERROR(($G40/COUNTA($B40:$F40)),"")</f>
        <v/>
      </c>
      <c r="F41" s="16" t="str">
        <f t="shared" ref="F41" si="21">IFERROR(($G40/COUNTA($B40:$F40)),"")</f>
        <v/>
      </c>
      <c r="G41" s="2"/>
    </row>
    <row r="42" spans="1:7" ht="17.25" x14ac:dyDescent="0.25">
      <c r="A42" s="22" t="s">
        <v>58</v>
      </c>
      <c r="B42" s="20" t="str">
        <f>IFERROR(((B40-B41)^2/B41),"")</f>
        <v/>
      </c>
      <c r="C42" s="20" t="str">
        <f t="shared" ref="C42" si="22">IFERROR(((C40-C41)^2/C41),"")</f>
        <v/>
      </c>
      <c r="D42" s="20" t="str">
        <f t="shared" ref="D42" si="23">IFERROR(((D40-D41)^2/D41),"")</f>
        <v/>
      </c>
      <c r="E42" s="20" t="str">
        <f t="shared" ref="E42" si="24">IFERROR(((E40-E41)^2/E41),"")</f>
        <v/>
      </c>
      <c r="F42" s="20" t="str">
        <f t="shared" ref="F42" si="25">IFERROR(((F40-F41)^2/F41),"")</f>
        <v/>
      </c>
      <c r="G42" s="2"/>
    </row>
    <row r="44" spans="1:7" x14ac:dyDescent="0.25">
      <c r="A44" s="17" t="s">
        <v>52</v>
      </c>
      <c r="B44" s="19">
        <f>IFERROR(SUM(B42:F42),"")</f>
        <v>0</v>
      </c>
      <c r="D44" s="17" t="s">
        <v>53</v>
      </c>
      <c r="E44" s="18">
        <f>COUNTA(B40:F40)-1</f>
        <v>-1</v>
      </c>
    </row>
  </sheetData>
  <mergeCells count="9">
    <mergeCell ref="A36:G36"/>
    <mergeCell ref="G38:G39"/>
    <mergeCell ref="G5:G6"/>
    <mergeCell ref="A3:G3"/>
    <mergeCell ref="A1:G1"/>
    <mergeCell ref="A14:G14"/>
    <mergeCell ref="G16:G17"/>
    <mergeCell ref="A25:G25"/>
    <mergeCell ref="G27:G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tabSelected="1" topLeftCell="D2" zoomScaleNormal="100" workbookViewId="0">
      <selection activeCell="S24" sqref="S24"/>
    </sheetView>
  </sheetViews>
  <sheetFormatPr defaultRowHeight="15" x14ac:dyDescent="0.25"/>
  <cols>
    <col min="1" max="1" width="7.5703125" style="36" bestFit="1" customWidth="1"/>
    <col min="2" max="2" width="11.42578125" bestFit="1" customWidth="1"/>
    <col min="4" max="4" width="10.140625" bestFit="1" customWidth="1"/>
    <col min="5" max="5" width="4.85546875" customWidth="1"/>
    <col min="6" max="6" width="7.5703125" style="36" bestFit="1" customWidth="1"/>
    <col min="7" max="7" width="11.42578125" bestFit="1" customWidth="1"/>
    <col min="9" max="9" width="10.140625" bestFit="1" customWidth="1"/>
    <col min="10" max="10" width="4.85546875" customWidth="1"/>
    <col min="11" max="11" width="7.5703125" style="36" bestFit="1" customWidth="1"/>
    <col min="12" max="12" width="11.42578125" bestFit="1" customWidth="1"/>
    <col min="14" max="14" width="10.140625" bestFit="1" customWidth="1"/>
    <col min="15" max="15" width="4.85546875" customWidth="1"/>
    <col min="16" max="16" width="7.5703125" style="36" bestFit="1" customWidth="1"/>
    <col min="17" max="17" width="11.42578125" bestFit="1" customWidth="1"/>
    <col min="19" max="19" width="10.140625" bestFit="1" customWidth="1"/>
  </cols>
  <sheetData>
    <row r="1" spans="1:19" x14ac:dyDescent="0.25">
      <c r="A1" s="34" t="s">
        <v>59</v>
      </c>
      <c r="B1" s="34"/>
      <c r="C1" s="34"/>
      <c r="D1" s="34"/>
      <c r="F1" s="34" t="s">
        <v>66</v>
      </c>
      <c r="G1" s="34"/>
      <c r="H1" s="34"/>
      <c r="I1" s="34"/>
      <c r="K1" s="34" t="s">
        <v>67</v>
      </c>
      <c r="L1" s="34"/>
      <c r="M1" s="34"/>
      <c r="N1" s="34"/>
      <c r="P1" s="34" t="s">
        <v>68</v>
      </c>
      <c r="Q1" s="34"/>
      <c r="R1" s="34"/>
      <c r="S1" s="34"/>
    </row>
    <row r="2" spans="1:19" ht="17.25" x14ac:dyDescent="0.25">
      <c r="A2" s="22" t="s">
        <v>60</v>
      </c>
      <c r="B2" s="21" t="s">
        <v>62</v>
      </c>
      <c r="C2" s="21" t="s">
        <v>61</v>
      </c>
      <c r="D2" s="21" t="s">
        <v>63</v>
      </c>
      <c r="F2" s="22" t="s">
        <v>60</v>
      </c>
      <c r="G2" s="21" t="s">
        <v>62</v>
      </c>
      <c r="H2" s="21" t="s">
        <v>61</v>
      </c>
      <c r="I2" s="21" t="s">
        <v>63</v>
      </c>
      <c r="K2" s="22" t="s">
        <v>60</v>
      </c>
      <c r="L2" s="21" t="s">
        <v>62</v>
      </c>
      <c r="M2" s="21" t="s">
        <v>61</v>
      </c>
      <c r="N2" s="21" t="s">
        <v>63</v>
      </c>
      <c r="P2" s="22" t="s">
        <v>60</v>
      </c>
      <c r="Q2" s="21" t="s">
        <v>62</v>
      </c>
      <c r="R2" s="21" t="s">
        <v>61</v>
      </c>
      <c r="S2" s="21" t="s">
        <v>63</v>
      </c>
    </row>
    <row r="3" spans="1:19" x14ac:dyDescent="0.25">
      <c r="A3" s="35">
        <v>1</v>
      </c>
      <c r="B3" s="26">
        <f>'Mann Whitney 1 vs 2'!E3</f>
        <v>0</v>
      </c>
      <c r="C3" s="26">
        <f>B3-C$24</f>
        <v>0</v>
      </c>
      <c r="D3" s="26">
        <f>C3^2</f>
        <v>0</v>
      </c>
      <c r="F3" s="35">
        <v>1</v>
      </c>
      <c r="G3" s="26">
        <f>'Mann Whitney 1 vs 2'!M3</f>
        <v>0</v>
      </c>
      <c r="H3" s="26">
        <f>G3-H$24</f>
        <v>0</v>
      </c>
      <c r="I3" s="26">
        <f>H3^2</f>
        <v>0</v>
      </c>
      <c r="K3" s="35">
        <v>1</v>
      </c>
      <c r="L3" s="26">
        <f>'Mann Whitney 1 vs 2'!E23</f>
        <v>0</v>
      </c>
      <c r="M3" s="26">
        <f>L3-M$24</f>
        <v>0</v>
      </c>
      <c r="N3" s="26">
        <f>M3^2</f>
        <v>0</v>
      </c>
      <c r="P3" s="35">
        <v>1</v>
      </c>
      <c r="Q3" s="26">
        <f>'Mann Whitney 1 vs 2'!M23</f>
        <v>0</v>
      </c>
      <c r="R3" s="26">
        <f>Q3-R$24</f>
        <v>0</v>
      </c>
      <c r="S3" s="26">
        <f>R3^2</f>
        <v>0</v>
      </c>
    </row>
    <row r="4" spans="1:19" x14ac:dyDescent="0.25">
      <c r="A4" s="35">
        <v>2</v>
      </c>
      <c r="B4" s="26">
        <f>'Mann Whitney 1 vs 2'!E4</f>
        <v>0</v>
      </c>
      <c r="C4" s="26">
        <f t="shared" ref="C4:C22" si="0">B4-C$24</f>
        <v>0</v>
      </c>
      <c r="D4" s="26">
        <f>C4^2</f>
        <v>0</v>
      </c>
      <c r="F4" s="35">
        <v>2</v>
      </c>
      <c r="G4" s="26">
        <f>'Mann Whitney 1 vs 2'!M4</f>
        <v>0</v>
      </c>
      <c r="H4" s="26">
        <f t="shared" ref="H4:H22" si="1">G4-H$24</f>
        <v>0</v>
      </c>
      <c r="I4" s="26">
        <f t="shared" ref="I4:I22" si="2">H4^2</f>
        <v>0</v>
      </c>
      <c r="K4" s="35">
        <v>2</v>
      </c>
      <c r="L4" s="26">
        <f>'Mann Whitney 1 vs 2'!E24</f>
        <v>0</v>
      </c>
      <c r="M4" s="26">
        <f t="shared" ref="M4:M22" si="3">L4-M$24</f>
        <v>0</v>
      </c>
      <c r="N4" s="26">
        <f t="shared" ref="N4:N22" si="4">M4^2</f>
        <v>0</v>
      </c>
      <c r="P4" s="35">
        <v>2</v>
      </c>
      <c r="Q4" s="26">
        <f>'Mann Whitney 1 vs 2'!M24</f>
        <v>0</v>
      </c>
      <c r="R4" s="26">
        <f t="shared" ref="R4:R22" si="5">Q4-R$24</f>
        <v>0</v>
      </c>
      <c r="S4" s="26">
        <f t="shared" ref="S4:S22" si="6">R4^2</f>
        <v>0</v>
      </c>
    </row>
    <row r="5" spans="1:19" x14ac:dyDescent="0.25">
      <c r="A5" s="35">
        <v>3</v>
      </c>
      <c r="B5" s="26">
        <f>'Mann Whitney 1 vs 2'!E5</f>
        <v>0</v>
      </c>
      <c r="C5" s="26">
        <f t="shared" si="0"/>
        <v>0</v>
      </c>
      <c r="D5" s="26">
        <f t="shared" ref="D4:D22" si="7">C5^2</f>
        <v>0</v>
      </c>
      <c r="F5" s="35">
        <v>3</v>
      </c>
      <c r="G5" s="26">
        <f>'Mann Whitney 1 vs 2'!M5</f>
        <v>0</v>
      </c>
      <c r="H5" s="26">
        <f t="shared" si="1"/>
        <v>0</v>
      </c>
      <c r="I5" s="26">
        <f t="shared" si="2"/>
        <v>0</v>
      </c>
      <c r="K5" s="35">
        <v>3</v>
      </c>
      <c r="L5" s="26">
        <f>'Mann Whitney 1 vs 2'!E25</f>
        <v>0</v>
      </c>
      <c r="M5" s="26">
        <f t="shared" si="3"/>
        <v>0</v>
      </c>
      <c r="N5" s="26">
        <f t="shared" si="4"/>
        <v>0</v>
      </c>
      <c r="P5" s="35">
        <v>3</v>
      </c>
      <c r="Q5" s="26">
        <f>'Mann Whitney 1 vs 2'!M25</f>
        <v>0</v>
      </c>
      <c r="R5" s="26">
        <f t="shared" si="5"/>
        <v>0</v>
      </c>
      <c r="S5" s="26">
        <f t="shared" si="6"/>
        <v>0</v>
      </c>
    </row>
    <row r="6" spans="1:19" x14ac:dyDescent="0.25">
      <c r="A6" s="35">
        <v>4</v>
      </c>
      <c r="B6" s="26">
        <f>'Mann Whitney 1 vs 2'!E6</f>
        <v>0</v>
      </c>
      <c r="C6" s="26">
        <f t="shared" si="0"/>
        <v>0</v>
      </c>
      <c r="D6" s="26">
        <f t="shared" si="7"/>
        <v>0</v>
      </c>
      <c r="F6" s="35">
        <v>4</v>
      </c>
      <c r="G6" s="26">
        <f>'Mann Whitney 1 vs 2'!M6</f>
        <v>0</v>
      </c>
      <c r="H6" s="26">
        <f t="shared" si="1"/>
        <v>0</v>
      </c>
      <c r="I6" s="26">
        <f t="shared" si="2"/>
        <v>0</v>
      </c>
      <c r="K6" s="35">
        <v>4</v>
      </c>
      <c r="L6" s="26">
        <f>'Mann Whitney 1 vs 2'!E26</f>
        <v>0</v>
      </c>
      <c r="M6" s="26">
        <f t="shared" si="3"/>
        <v>0</v>
      </c>
      <c r="N6" s="26">
        <f t="shared" si="4"/>
        <v>0</v>
      </c>
      <c r="P6" s="35">
        <v>4</v>
      </c>
      <c r="Q6" s="26">
        <f>'Mann Whitney 1 vs 2'!M26</f>
        <v>0</v>
      </c>
      <c r="R6" s="26">
        <f t="shared" si="5"/>
        <v>0</v>
      </c>
      <c r="S6" s="26">
        <f t="shared" si="6"/>
        <v>0</v>
      </c>
    </row>
    <row r="7" spans="1:19" x14ac:dyDescent="0.25">
      <c r="A7" s="35">
        <v>5</v>
      </c>
      <c r="B7" s="26">
        <f>'Mann Whitney 1 vs 2'!E7</f>
        <v>0</v>
      </c>
      <c r="C7" s="26">
        <f t="shared" si="0"/>
        <v>0</v>
      </c>
      <c r="D7" s="26">
        <f t="shared" si="7"/>
        <v>0</v>
      </c>
      <c r="F7" s="35">
        <v>5</v>
      </c>
      <c r="G7" s="26">
        <f>'Mann Whitney 1 vs 2'!M7</f>
        <v>0</v>
      </c>
      <c r="H7" s="26">
        <f t="shared" si="1"/>
        <v>0</v>
      </c>
      <c r="I7" s="26">
        <f t="shared" si="2"/>
        <v>0</v>
      </c>
      <c r="K7" s="35">
        <v>5</v>
      </c>
      <c r="L7" s="26">
        <f>'Mann Whitney 1 vs 2'!E27</f>
        <v>0</v>
      </c>
      <c r="M7" s="26">
        <f t="shared" si="3"/>
        <v>0</v>
      </c>
      <c r="N7" s="26">
        <f t="shared" si="4"/>
        <v>0</v>
      </c>
      <c r="P7" s="35">
        <v>5</v>
      </c>
      <c r="Q7" s="26">
        <f>'Mann Whitney 1 vs 2'!M27</f>
        <v>0</v>
      </c>
      <c r="R7" s="26">
        <f t="shared" si="5"/>
        <v>0</v>
      </c>
      <c r="S7" s="26">
        <f t="shared" si="6"/>
        <v>0</v>
      </c>
    </row>
    <row r="8" spans="1:19" x14ac:dyDescent="0.25">
      <c r="A8" s="35">
        <v>6</v>
      </c>
      <c r="B8" s="26">
        <f>'Mann Whitney 1 vs 2'!E8</f>
        <v>0</v>
      </c>
      <c r="C8" s="26">
        <f t="shared" si="0"/>
        <v>0</v>
      </c>
      <c r="D8" s="26">
        <f t="shared" si="7"/>
        <v>0</v>
      </c>
      <c r="F8" s="35">
        <v>6</v>
      </c>
      <c r="G8" s="26">
        <f>'Mann Whitney 1 vs 2'!M8</f>
        <v>0</v>
      </c>
      <c r="H8" s="26">
        <f t="shared" si="1"/>
        <v>0</v>
      </c>
      <c r="I8" s="26">
        <f t="shared" si="2"/>
        <v>0</v>
      </c>
      <c r="K8" s="35">
        <v>6</v>
      </c>
      <c r="L8" s="26">
        <f>'Mann Whitney 1 vs 2'!E28</f>
        <v>0</v>
      </c>
      <c r="M8" s="26">
        <f t="shared" si="3"/>
        <v>0</v>
      </c>
      <c r="N8" s="26">
        <f t="shared" si="4"/>
        <v>0</v>
      </c>
      <c r="P8" s="35">
        <v>6</v>
      </c>
      <c r="Q8" s="26">
        <f>'Mann Whitney 1 vs 2'!M28</f>
        <v>0</v>
      </c>
      <c r="R8" s="26">
        <f t="shared" si="5"/>
        <v>0</v>
      </c>
      <c r="S8" s="26">
        <f t="shared" si="6"/>
        <v>0</v>
      </c>
    </row>
    <row r="9" spans="1:19" x14ac:dyDescent="0.25">
      <c r="A9" s="35">
        <v>7</v>
      </c>
      <c r="B9" s="26">
        <f>'Mann Whitney 1 vs 2'!E9</f>
        <v>0</v>
      </c>
      <c r="C9" s="26">
        <f t="shared" si="0"/>
        <v>0</v>
      </c>
      <c r="D9" s="26">
        <f t="shared" si="7"/>
        <v>0</v>
      </c>
      <c r="F9" s="35">
        <v>7</v>
      </c>
      <c r="G9" s="26">
        <f>'Mann Whitney 1 vs 2'!M9</f>
        <v>0</v>
      </c>
      <c r="H9" s="26">
        <f t="shared" si="1"/>
        <v>0</v>
      </c>
      <c r="I9" s="26">
        <f t="shared" si="2"/>
        <v>0</v>
      </c>
      <c r="K9" s="35">
        <v>7</v>
      </c>
      <c r="L9" s="26">
        <f>'Mann Whitney 1 vs 2'!E29</f>
        <v>0</v>
      </c>
      <c r="M9" s="26">
        <f t="shared" si="3"/>
        <v>0</v>
      </c>
      <c r="N9" s="26">
        <f t="shared" si="4"/>
        <v>0</v>
      </c>
      <c r="P9" s="35">
        <v>7</v>
      </c>
      <c r="Q9" s="26">
        <f>'Mann Whitney 1 vs 2'!M29</f>
        <v>0</v>
      </c>
      <c r="R9" s="26">
        <f t="shared" si="5"/>
        <v>0</v>
      </c>
      <c r="S9" s="26">
        <f t="shared" si="6"/>
        <v>0</v>
      </c>
    </row>
    <row r="10" spans="1:19" x14ac:dyDescent="0.25">
      <c r="A10" s="35">
        <v>8</v>
      </c>
      <c r="B10" s="26">
        <f>'Mann Whitney 1 vs 2'!E10</f>
        <v>0</v>
      </c>
      <c r="C10" s="26">
        <f t="shared" si="0"/>
        <v>0</v>
      </c>
      <c r="D10" s="26">
        <f t="shared" si="7"/>
        <v>0</v>
      </c>
      <c r="F10" s="35">
        <v>8</v>
      </c>
      <c r="G10" s="26">
        <f>'Mann Whitney 1 vs 2'!M10</f>
        <v>0</v>
      </c>
      <c r="H10" s="26">
        <f t="shared" si="1"/>
        <v>0</v>
      </c>
      <c r="I10" s="26">
        <f t="shared" si="2"/>
        <v>0</v>
      </c>
      <c r="K10" s="35">
        <v>8</v>
      </c>
      <c r="L10" s="26">
        <f>'Mann Whitney 1 vs 2'!E30</f>
        <v>0</v>
      </c>
      <c r="M10" s="26">
        <f t="shared" si="3"/>
        <v>0</v>
      </c>
      <c r="N10" s="26">
        <f t="shared" si="4"/>
        <v>0</v>
      </c>
      <c r="P10" s="35">
        <v>8</v>
      </c>
      <c r="Q10" s="26">
        <f>'Mann Whitney 1 vs 2'!M30</f>
        <v>0</v>
      </c>
      <c r="R10" s="26">
        <f t="shared" si="5"/>
        <v>0</v>
      </c>
      <c r="S10" s="26">
        <f t="shared" si="6"/>
        <v>0</v>
      </c>
    </row>
    <row r="11" spans="1:19" x14ac:dyDescent="0.25">
      <c r="A11" s="35">
        <v>9</v>
      </c>
      <c r="B11" s="26">
        <f>'Mann Whitney 1 vs 2'!E11</f>
        <v>0</v>
      </c>
      <c r="C11" s="26">
        <f t="shared" si="0"/>
        <v>0</v>
      </c>
      <c r="D11" s="26">
        <f t="shared" si="7"/>
        <v>0</v>
      </c>
      <c r="F11" s="35">
        <v>9</v>
      </c>
      <c r="G11" s="26">
        <f>'Mann Whitney 1 vs 2'!M11</f>
        <v>0</v>
      </c>
      <c r="H11" s="26">
        <f t="shared" si="1"/>
        <v>0</v>
      </c>
      <c r="I11" s="26">
        <f t="shared" si="2"/>
        <v>0</v>
      </c>
      <c r="K11" s="35">
        <v>9</v>
      </c>
      <c r="L11" s="26">
        <f>'Mann Whitney 1 vs 2'!E31</f>
        <v>0</v>
      </c>
      <c r="M11" s="26">
        <f t="shared" si="3"/>
        <v>0</v>
      </c>
      <c r="N11" s="26">
        <f t="shared" si="4"/>
        <v>0</v>
      </c>
      <c r="P11" s="35">
        <v>9</v>
      </c>
      <c r="Q11" s="26">
        <f>'Mann Whitney 1 vs 2'!M31</f>
        <v>0</v>
      </c>
      <c r="R11" s="26">
        <f t="shared" si="5"/>
        <v>0</v>
      </c>
      <c r="S11" s="26">
        <f t="shared" si="6"/>
        <v>0</v>
      </c>
    </row>
    <row r="12" spans="1:19" x14ac:dyDescent="0.25">
      <c r="A12" s="35">
        <v>10</v>
      </c>
      <c r="B12" s="26">
        <f>'Mann Whitney 1 vs 2'!E12</f>
        <v>0</v>
      </c>
      <c r="C12" s="26">
        <f t="shared" si="0"/>
        <v>0</v>
      </c>
      <c r="D12" s="26">
        <f t="shared" si="7"/>
        <v>0</v>
      </c>
      <c r="F12" s="35">
        <v>10</v>
      </c>
      <c r="G12" s="26">
        <f>'Mann Whitney 1 vs 2'!M12</f>
        <v>0</v>
      </c>
      <c r="H12" s="26">
        <f t="shared" si="1"/>
        <v>0</v>
      </c>
      <c r="I12" s="26">
        <f t="shared" si="2"/>
        <v>0</v>
      </c>
      <c r="K12" s="35">
        <v>10</v>
      </c>
      <c r="L12" s="26">
        <f>'Mann Whitney 1 vs 2'!E32</f>
        <v>0</v>
      </c>
      <c r="M12" s="26">
        <f t="shared" si="3"/>
        <v>0</v>
      </c>
      <c r="N12" s="26">
        <f t="shared" si="4"/>
        <v>0</v>
      </c>
      <c r="P12" s="35">
        <v>10</v>
      </c>
      <c r="Q12" s="26">
        <f>'Mann Whitney 1 vs 2'!M32</f>
        <v>0</v>
      </c>
      <c r="R12" s="26">
        <f t="shared" si="5"/>
        <v>0</v>
      </c>
      <c r="S12" s="26">
        <f t="shared" si="6"/>
        <v>0</v>
      </c>
    </row>
    <row r="13" spans="1:19" x14ac:dyDescent="0.25">
      <c r="A13" s="35">
        <v>11</v>
      </c>
      <c r="B13" s="26">
        <f>'Mann Whitney 1 vs 2'!E13</f>
        <v>0</v>
      </c>
      <c r="C13" s="26">
        <f t="shared" si="0"/>
        <v>0</v>
      </c>
      <c r="D13" s="26">
        <f t="shared" si="7"/>
        <v>0</v>
      </c>
      <c r="F13" s="35">
        <v>11</v>
      </c>
      <c r="G13" s="26">
        <f>'Mann Whitney 1 vs 2'!M13</f>
        <v>0</v>
      </c>
      <c r="H13" s="26">
        <f t="shared" si="1"/>
        <v>0</v>
      </c>
      <c r="I13" s="26">
        <f t="shared" si="2"/>
        <v>0</v>
      </c>
      <c r="K13" s="35">
        <v>11</v>
      </c>
      <c r="L13" s="26">
        <f>'Mann Whitney 1 vs 2'!E33</f>
        <v>0</v>
      </c>
      <c r="M13" s="26">
        <f t="shared" si="3"/>
        <v>0</v>
      </c>
      <c r="N13" s="26">
        <f t="shared" si="4"/>
        <v>0</v>
      </c>
      <c r="P13" s="35">
        <v>11</v>
      </c>
      <c r="Q13" s="26">
        <f>'Mann Whitney 1 vs 2'!M33</f>
        <v>0</v>
      </c>
      <c r="R13" s="26">
        <f t="shared" si="5"/>
        <v>0</v>
      </c>
      <c r="S13" s="26">
        <f t="shared" si="6"/>
        <v>0</v>
      </c>
    </row>
    <row r="14" spans="1:19" x14ac:dyDescent="0.25">
      <c r="A14" s="35">
        <v>12</v>
      </c>
      <c r="B14" s="26">
        <f>'Mann Whitney 1 vs 2'!E14</f>
        <v>0</v>
      </c>
      <c r="C14" s="26">
        <f t="shared" si="0"/>
        <v>0</v>
      </c>
      <c r="D14" s="26">
        <f t="shared" si="7"/>
        <v>0</v>
      </c>
      <c r="F14" s="35">
        <v>12</v>
      </c>
      <c r="G14" s="26">
        <f>'Mann Whitney 1 vs 2'!M14</f>
        <v>0</v>
      </c>
      <c r="H14" s="26">
        <f t="shared" si="1"/>
        <v>0</v>
      </c>
      <c r="I14" s="26">
        <f t="shared" si="2"/>
        <v>0</v>
      </c>
      <c r="K14" s="35">
        <v>12</v>
      </c>
      <c r="L14" s="26">
        <f>'Mann Whitney 1 vs 2'!E34</f>
        <v>0</v>
      </c>
      <c r="M14" s="26">
        <f t="shared" si="3"/>
        <v>0</v>
      </c>
      <c r="N14" s="26">
        <f t="shared" si="4"/>
        <v>0</v>
      </c>
      <c r="P14" s="35">
        <v>12</v>
      </c>
      <c r="Q14" s="26">
        <f>'Mann Whitney 1 vs 2'!M34</f>
        <v>0</v>
      </c>
      <c r="R14" s="26">
        <f t="shared" si="5"/>
        <v>0</v>
      </c>
      <c r="S14" s="26">
        <f t="shared" si="6"/>
        <v>0</v>
      </c>
    </row>
    <row r="15" spans="1:19" x14ac:dyDescent="0.25">
      <c r="A15" s="35">
        <v>13</v>
      </c>
      <c r="B15" s="26">
        <f>'Mann Whitney 1 vs 2'!E15</f>
        <v>0</v>
      </c>
      <c r="C15" s="26">
        <f t="shared" si="0"/>
        <v>0</v>
      </c>
      <c r="D15" s="26">
        <f t="shared" si="7"/>
        <v>0</v>
      </c>
      <c r="F15" s="35">
        <v>13</v>
      </c>
      <c r="G15" s="26">
        <f>'Mann Whitney 1 vs 2'!M15</f>
        <v>0</v>
      </c>
      <c r="H15" s="26">
        <f t="shared" si="1"/>
        <v>0</v>
      </c>
      <c r="I15" s="26">
        <f t="shared" si="2"/>
        <v>0</v>
      </c>
      <c r="K15" s="35">
        <v>13</v>
      </c>
      <c r="L15" s="26">
        <f>'Mann Whitney 1 vs 2'!E35</f>
        <v>0</v>
      </c>
      <c r="M15" s="26">
        <f t="shared" si="3"/>
        <v>0</v>
      </c>
      <c r="N15" s="26">
        <f t="shared" si="4"/>
        <v>0</v>
      </c>
      <c r="P15" s="35">
        <v>13</v>
      </c>
      <c r="Q15" s="26">
        <f>'Mann Whitney 1 vs 2'!M35</f>
        <v>0</v>
      </c>
      <c r="R15" s="26">
        <f t="shared" si="5"/>
        <v>0</v>
      </c>
      <c r="S15" s="26">
        <f t="shared" si="6"/>
        <v>0</v>
      </c>
    </row>
    <row r="16" spans="1:19" x14ac:dyDescent="0.25">
      <c r="A16" s="35">
        <v>14</v>
      </c>
      <c r="B16" s="26">
        <f>'Mann Whitney 1 vs 2'!E16</f>
        <v>0</v>
      </c>
      <c r="C16" s="26">
        <f t="shared" si="0"/>
        <v>0</v>
      </c>
      <c r="D16" s="26">
        <f t="shared" si="7"/>
        <v>0</v>
      </c>
      <c r="F16" s="35">
        <v>14</v>
      </c>
      <c r="G16" s="26">
        <f>'Mann Whitney 1 vs 2'!M16</f>
        <v>0</v>
      </c>
      <c r="H16" s="26">
        <f t="shared" si="1"/>
        <v>0</v>
      </c>
      <c r="I16" s="26">
        <f t="shared" si="2"/>
        <v>0</v>
      </c>
      <c r="K16" s="35">
        <v>14</v>
      </c>
      <c r="L16" s="26">
        <f>'Mann Whitney 1 vs 2'!E36</f>
        <v>0</v>
      </c>
      <c r="M16" s="26">
        <f t="shared" si="3"/>
        <v>0</v>
      </c>
      <c r="N16" s="26">
        <f t="shared" si="4"/>
        <v>0</v>
      </c>
      <c r="P16" s="35">
        <v>14</v>
      </c>
      <c r="Q16" s="26">
        <f>'Mann Whitney 1 vs 2'!M36</f>
        <v>0</v>
      </c>
      <c r="R16" s="26">
        <f t="shared" si="5"/>
        <v>0</v>
      </c>
      <c r="S16" s="26">
        <f t="shared" si="6"/>
        <v>0</v>
      </c>
    </row>
    <row r="17" spans="1:19" x14ac:dyDescent="0.25">
      <c r="A17" s="35">
        <v>15</v>
      </c>
      <c r="B17" s="26">
        <f>'Mann Whitney 1 vs 2'!E17</f>
        <v>0</v>
      </c>
      <c r="C17" s="26">
        <f t="shared" si="0"/>
        <v>0</v>
      </c>
      <c r="D17" s="26">
        <f t="shared" si="7"/>
        <v>0</v>
      </c>
      <c r="F17" s="35">
        <v>15</v>
      </c>
      <c r="G17" s="26">
        <f>'Mann Whitney 1 vs 2'!M17</f>
        <v>0</v>
      </c>
      <c r="H17" s="26">
        <f t="shared" si="1"/>
        <v>0</v>
      </c>
      <c r="I17" s="26">
        <f t="shared" si="2"/>
        <v>0</v>
      </c>
      <c r="K17" s="35">
        <v>15</v>
      </c>
      <c r="L17" s="26">
        <f>'Mann Whitney 1 vs 2'!E37</f>
        <v>0</v>
      </c>
      <c r="M17" s="26">
        <f t="shared" si="3"/>
        <v>0</v>
      </c>
      <c r="N17" s="26">
        <f t="shared" si="4"/>
        <v>0</v>
      </c>
      <c r="P17" s="35">
        <v>15</v>
      </c>
      <c r="Q17" s="26">
        <f>'Mann Whitney 1 vs 2'!M37</f>
        <v>0</v>
      </c>
      <c r="R17" s="26">
        <f t="shared" si="5"/>
        <v>0</v>
      </c>
      <c r="S17" s="26">
        <f t="shared" si="6"/>
        <v>0</v>
      </c>
    </row>
    <row r="18" spans="1:19" x14ac:dyDescent="0.25">
      <c r="A18" s="35">
        <v>16</v>
      </c>
      <c r="B18" s="26">
        <f>'Mann Whitney 1 vs 2'!E18</f>
        <v>0</v>
      </c>
      <c r="C18" s="26">
        <f t="shared" si="0"/>
        <v>0</v>
      </c>
      <c r="D18" s="26">
        <f t="shared" si="7"/>
        <v>0</v>
      </c>
      <c r="F18" s="35">
        <v>16</v>
      </c>
      <c r="G18" s="26">
        <f>'Mann Whitney 1 vs 2'!M18</f>
        <v>0</v>
      </c>
      <c r="H18" s="26">
        <f t="shared" si="1"/>
        <v>0</v>
      </c>
      <c r="I18" s="26">
        <f t="shared" si="2"/>
        <v>0</v>
      </c>
      <c r="K18" s="35">
        <v>16</v>
      </c>
      <c r="L18" s="26">
        <f>'Mann Whitney 1 vs 2'!E38</f>
        <v>0</v>
      </c>
      <c r="M18" s="26">
        <f t="shared" si="3"/>
        <v>0</v>
      </c>
      <c r="N18" s="26">
        <f t="shared" si="4"/>
        <v>0</v>
      </c>
      <c r="P18" s="35">
        <v>16</v>
      </c>
      <c r="Q18" s="26">
        <f>'Mann Whitney 1 vs 2'!M38</f>
        <v>0</v>
      </c>
      <c r="R18" s="26">
        <f t="shared" si="5"/>
        <v>0</v>
      </c>
      <c r="S18" s="26">
        <f t="shared" si="6"/>
        <v>0</v>
      </c>
    </row>
    <row r="19" spans="1:19" x14ac:dyDescent="0.25">
      <c r="A19" s="35">
        <v>17</v>
      </c>
      <c r="B19" s="26">
        <f>'Mann Whitney 1 vs 2'!E19</f>
        <v>0</v>
      </c>
      <c r="C19" s="26">
        <f t="shared" si="0"/>
        <v>0</v>
      </c>
      <c r="D19" s="26">
        <f t="shared" si="7"/>
        <v>0</v>
      </c>
      <c r="F19" s="35">
        <v>17</v>
      </c>
      <c r="G19" s="26">
        <f>'Mann Whitney 1 vs 2'!M19</f>
        <v>0</v>
      </c>
      <c r="H19" s="26">
        <f t="shared" si="1"/>
        <v>0</v>
      </c>
      <c r="I19" s="26">
        <f t="shared" si="2"/>
        <v>0</v>
      </c>
      <c r="K19" s="35">
        <v>17</v>
      </c>
      <c r="L19" s="26">
        <f>'Mann Whitney 1 vs 2'!E39</f>
        <v>0</v>
      </c>
      <c r="M19" s="26">
        <f t="shared" si="3"/>
        <v>0</v>
      </c>
      <c r="N19" s="26">
        <f t="shared" si="4"/>
        <v>0</v>
      </c>
      <c r="P19" s="35">
        <v>17</v>
      </c>
      <c r="Q19" s="26">
        <f>'Mann Whitney 1 vs 2'!M39</f>
        <v>0</v>
      </c>
      <c r="R19" s="26">
        <f t="shared" si="5"/>
        <v>0</v>
      </c>
      <c r="S19" s="26">
        <f t="shared" si="6"/>
        <v>0</v>
      </c>
    </row>
    <row r="20" spans="1:19" x14ac:dyDescent="0.25">
      <c r="A20" s="35">
        <v>18</v>
      </c>
      <c r="B20" s="26">
        <f>'Mann Whitney 1 vs 2'!E20</f>
        <v>0</v>
      </c>
      <c r="C20" s="26">
        <f t="shared" si="0"/>
        <v>0</v>
      </c>
      <c r="D20" s="26">
        <f t="shared" si="7"/>
        <v>0</v>
      </c>
      <c r="F20" s="35">
        <v>18</v>
      </c>
      <c r="G20" s="26">
        <f>'Mann Whitney 1 vs 2'!M20</f>
        <v>0</v>
      </c>
      <c r="H20" s="26">
        <f t="shared" si="1"/>
        <v>0</v>
      </c>
      <c r="I20" s="26">
        <f t="shared" si="2"/>
        <v>0</v>
      </c>
      <c r="K20" s="35">
        <v>18</v>
      </c>
      <c r="L20" s="26">
        <f>'Mann Whitney 1 vs 2'!E40</f>
        <v>0</v>
      </c>
      <c r="M20" s="26">
        <f t="shared" si="3"/>
        <v>0</v>
      </c>
      <c r="N20" s="26">
        <f t="shared" si="4"/>
        <v>0</v>
      </c>
      <c r="P20" s="35">
        <v>18</v>
      </c>
      <c r="Q20" s="26">
        <f>'Mann Whitney 1 vs 2'!M40</f>
        <v>0</v>
      </c>
      <c r="R20" s="26">
        <f t="shared" si="5"/>
        <v>0</v>
      </c>
      <c r="S20" s="26">
        <f t="shared" si="6"/>
        <v>0</v>
      </c>
    </row>
    <row r="21" spans="1:19" x14ac:dyDescent="0.25">
      <c r="A21" s="35">
        <v>19</v>
      </c>
      <c r="B21" s="26">
        <f>'Mann Whitney 1 vs 2'!E21</f>
        <v>0</v>
      </c>
      <c r="C21" s="26">
        <f t="shared" si="0"/>
        <v>0</v>
      </c>
      <c r="D21" s="26">
        <f t="shared" si="7"/>
        <v>0</v>
      </c>
      <c r="F21" s="35">
        <v>19</v>
      </c>
      <c r="G21" s="26">
        <f>'Mann Whitney 1 vs 2'!M21</f>
        <v>0</v>
      </c>
      <c r="H21" s="26">
        <f t="shared" si="1"/>
        <v>0</v>
      </c>
      <c r="I21" s="26">
        <f t="shared" si="2"/>
        <v>0</v>
      </c>
      <c r="K21" s="35">
        <v>19</v>
      </c>
      <c r="L21" s="26">
        <f>'Mann Whitney 1 vs 2'!E41</f>
        <v>0</v>
      </c>
      <c r="M21" s="26">
        <f t="shared" si="3"/>
        <v>0</v>
      </c>
      <c r="N21" s="26">
        <f t="shared" si="4"/>
        <v>0</v>
      </c>
      <c r="P21" s="35">
        <v>19</v>
      </c>
      <c r="Q21" s="26">
        <f>'Mann Whitney 1 vs 2'!M41</f>
        <v>0</v>
      </c>
      <c r="R21" s="26">
        <f t="shared" si="5"/>
        <v>0</v>
      </c>
      <c r="S21" s="26">
        <f t="shared" si="6"/>
        <v>0</v>
      </c>
    </row>
    <row r="22" spans="1:19" x14ac:dyDescent="0.25">
      <c r="A22" s="35">
        <v>20</v>
      </c>
      <c r="B22" s="26">
        <f>'Mann Whitney 1 vs 2'!E22</f>
        <v>0</v>
      </c>
      <c r="C22" s="26">
        <f t="shared" si="0"/>
        <v>0</v>
      </c>
      <c r="D22" s="26">
        <f t="shared" si="7"/>
        <v>0</v>
      </c>
      <c r="F22" s="35">
        <v>20</v>
      </c>
      <c r="G22" s="26">
        <f>'Mann Whitney 1 vs 2'!M22</f>
        <v>0</v>
      </c>
      <c r="H22" s="26">
        <f t="shared" si="1"/>
        <v>0</v>
      </c>
      <c r="I22" s="26">
        <f t="shared" si="2"/>
        <v>0</v>
      </c>
      <c r="K22" s="35">
        <v>20</v>
      </c>
      <c r="L22" s="26">
        <f>'Mann Whitney 1 vs 2'!E42</f>
        <v>0</v>
      </c>
      <c r="M22" s="26">
        <f t="shared" si="3"/>
        <v>0</v>
      </c>
      <c r="N22" s="26">
        <f t="shared" si="4"/>
        <v>0</v>
      </c>
      <c r="P22" s="35">
        <v>20</v>
      </c>
      <c r="Q22" s="26">
        <f>'Mann Whitney 1 vs 2'!M42</f>
        <v>0</v>
      </c>
      <c r="R22" s="26">
        <f t="shared" si="5"/>
        <v>0</v>
      </c>
      <c r="S22" s="26">
        <f t="shared" si="6"/>
        <v>0</v>
      </c>
    </row>
    <row r="24" spans="1:19" x14ac:dyDescent="0.25">
      <c r="A24" s="39" t="s">
        <v>64</v>
      </c>
      <c r="B24" s="40"/>
      <c r="C24" s="37">
        <f>AVERAGE(B3:B22)</f>
        <v>0</v>
      </c>
      <c r="F24" s="38" t="s">
        <v>64</v>
      </c>
      <c r="G24" s="38"/>
      <c r="H24" s="37">
        <f>AVERAGE(G3:G22)</f>
        <v>0</v>
      </c>
      <c r="K24" s="38" t="s">
        <v>64</v>
      </c>
      <c r="L24" s="38"/>
      <c r="M24" s="37">
        <f>AVERAGE(L3:L22)</f>
        <v>0</v>
      </c>
      <c r="P24" s="38" t="s">
        <v>64</v>
      </c>
      <c r="Q24" s="38"/>
      <c r="R24" s="37">
        <f>AVERAGE(Q3:Q22)</f>
        <v>0</v>
      </c>
    </row>
    <row r="25" spans="1:19" x14ac:dyDescent="0.25">
      <c r="A25" s="38" t="s">
        <v>65</v>
      </c>
      <c r="B25" s="38"/>
      <c r="C25" s="37">
        <f>SQRT(SUM(D3:D22)/COUNTA(B3:B22))</f>
        <v>0</v>
      </c>
      <c r="F25" s="38" t="s">
        <v>65</v>
      </c>
      <c r="G25" s="38"/>
      <c r="H25" s="37">
        <f>SQRT(SUM(I3:I22)/COUNTA(G3:G22))</f>
        <v>0</v>
      </c>
      <c r="K25" s="38" t="s">
        <v>65</v>
      </c>
      <c r="L25" s="38"/>
      <c r="M25" s="37">
        <f>SQRT(SUM(N3:N22)/COUNTA(L3:L22))</f>
        <v>0</v>
      </c>
      <c r="P25" s="38" t="s">
        <v>65</v>
      </c>
      <c r="Q25" s="38"/>
      <c r="R25" s="37">
        <f>SQRT(SUM(S3:S22)/COUNTA(Q3:Q22))</f>
        <v>0</v>
      </c>
    </row>
    <row r="26" spans="1:19" x14ac:dyDescent="0.25">
      <c r="A26" s="38" t="s">
        <v>69</v>
      </c>
      <c r="B26" s="38"/>
      <c r="C26" s="37">
        <f>MEDIAN(B3:B22)</f>
        <v>0</v>
      </c>
      <c r="F26" s="38" t="s">
        <v>69</v>
      </c>
      <c r="G26" s="38"/>
      <c r="H26" s="37">
        <f>MEDIAN(G3:G22)</f>
        <v>0</v>
      </c>
      <c r="K26" s="38" t="s">
        <v>69</v>
      </c>
      <c r="L26" s="38"/>
      <c r="M26" s="37">
        <f>MEDIAN(L3:L22)</f>
        <v>0</v>
      </c>
      <c r="P26" s="38" t="s">
        <v>69</v>
      </c>
      <c r="Q26" s="38"/>
      <c r="R26" s="37">
        <f>MEDIAN(Q3:Q22)</f>
        <v>0</v>
      </c>
    </row>
    <row r="27" spans="1:19" x14ac:dyDescent="0.25">
      <c r="A27" s="38" t="s">
        <v>70</v>
      </c>
      <c r="B27" s="38"/>
      <c r="C27" s="37">
        <f>_xlfn.QUARTILE.INC(B3:B22,3)</f>
        <v>0</v>
      </c>
      <c r="F27" s="38" t="s">
        <v>70</v>
      </c>
      <c r="G27" s="38"/>
      <c r="H27" s="37">
        <f>_xlfn.QUARTILE.INC(G3:G22,3)</f>
        <v>0</v>
      </c>
      <c r="K27" s="38" t="s">
        <v>70</v>
      </c>
      <c r="L27" s="38"/>
      <c r="M27" s="37">
        <f>_xlfn.QUARTILE.INC(L3:L22,3)</f>
        <v>0</v>
      </c>
      <c r="P27" s="38" t="s">
        <v>70</v>
      </c>
      <c r="Q27" s="38"/>
      <c r="R27" s="37">
        <f>_xlfn.QUARTILE.INC(Q3:Q22,3)</f>
        <v>0</v>
      </c>
    </row>
    <row r="28" spans="1:19" x14ac:dyDescent="0.25">
      <c r="A28" s="38" t="s">
        <v>71</v>
      </c>
      <c r="B28" s="38"/>
      <c r="C28" s="37">
        <f>_xlfn.QUARTILE.INC(B3:B22,1)</f>
        <v>0</v>
      </c>
      <c r="F28" s="38" t="s">
        <v>71</v>
      </c>
      <c r="G28" s="38"/>
      <c r="H28" s="37">
        <f>_xlfn.QUARTILE.INC(G3:G22,1)</f>
        <v>0</v>
      </c>
      <c r="K28" s="38" t="s">
        <v>71</v>
      </c>
      <c r="L28" s="38"/>
      <c r="M28" s="37">
        <f>_xlfn.QUARTILE.INC(L3:L22,1)</f>
        <v>0</v>
      </c>
      <c r="P28" s="38" t="s">
        <v>71</v>
      </c>
      <c r="Q28" s="38"/>
      <c r="R28" s="37">
        <f>_xlfn.QUARTILE.INC(Q3:Q22,1)</f>
        <v>0</v>
      </c>
    </row>
    <row r="29" spans="1:19" x14ac:dyDescent="0.25">
      <c r="A29" s="38" t="s">
        <v>72</v>
      </c>
      <c r="B29" s="38"/>
      <c r="C29" s="37">
        <f>C27-C28</f>
        <v>0</v>
      </c>
      <c r="F29" s="38" t="s">
        <v>72</v>
      </c>
      <c r="G29" s="38"/>
      <c r="H29" s="37">
        <f>H27-H28</f>
        <v>0</v>
      </c>
      <c r="K29" s="38" t="s">
        <v>72</v>
      </c>
      <c r="L29" s="38"/>
      <c r="M29" s="37">
        <f>M27-M28</f>
        <v>0</v>
      </c>
      <c r="P29" s="38" t="s">
        <v>72</v>
      </c>
      <c r="Q29" s="38"/>
      <c r="R29" s="37">
        <f>R27-R28</f>
        <v>0</v>
      </c>
    </row>
  </sheetData>
  <mergeCells count="28">
    <mergeCell ref="K26:L26"/>
    <mergeCell ref="K27:L27"/>
    <mergeCell ref="K28:L28"/>
    <mergeCell ref="K29:L29"/>
    <mergeCell ref="P26:Q26"/>
    <mergeCell ref="P27:Q27"/>
    <mergeCell ref="P28:Q28"/>
    <mergeCell ref="P29:Q29"/>
    <mergeCell ref="A26:B26"/>
    <mergeCell ref="A27:B27"/>
    <mergeCell ref="A28:B28"/>
    <mergeCell ref="A29:B29"/>
    <mergeCell ref="F26:G26"/>
    <mergeCell ref="F27:G27"/>
    <mergeCell ref="F28:G28"/>
    <mergeCell ref="F29:G29"/>
    <mergeCell ref="P1:S1"/>
    <mergeCell ref="P25:Q25"/>
    <mergeCell ref="A24:B24"/>
    <mergeCell ref="F24:G24"/>
    <mergeCell ref="K24:L24"/>
    <mergeCell ref="P24:Q24"/>
    <mergeCell ref="A1:D1"/>
    <mergeCell ref="A25:B25"/>
    <mergeCell ref="F1:I1"/>
    <mergeCell ref="F25:G25"/>
    <mergeCell ref="K1:N1"/>
    <mergeCell ref="K25:L25"/>
  </mergeCells>
  <printOptions horizontalCentered="1"/>
  <pageMargins left="0.51181102362204722" right="0.51181102362204722" top="1.1417322834645669" bottom="0.74803149606299213" header="0.51181102362204722" footer="0.31496062992125984"/>
  <pageSetup paperSize="9" scale="81" orientation="landscape" r:id="rId1"/>
  <headerFooter scaleWithDoc="0">
    <oddHeader>&amp;C&amp;"-,Bold"&amp;20&amp;U&amp;F:&amp;"-,Italic"&amp;U &amp;A</oddHeader>
    <oddFooter>&amp;RPrinted on: &amp;D</oddFooter>
  </headerFooter>
  <ignoredErrors>
    <ignoredError sqref="M25"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Mann Whitney 1 vs 2</vt:lpstr>
      <vt:lpstr>Mann Whitney Top vs Bottom</vt:lpstr>
      <vt:lpstr>Chi squared</vt:lpstr>
      <vt:lpstr>Dispersion</vt:lpstr>
    </vt:vector>
  </TitlesOfParts>
  <Company>Bishop Wordsworth's School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Software Setup Account</dc:creator>
  <cp:lastModifiedBy>Software Setup Account</cp:lastModifiedBy>
  <cp:lastPrinted>2019-03-25T11:53:28Z</cp:lastPrinted>
  <dcterms:created xsi:type="dcterms:W3CDTF">2019-03-20T18:10:02Z</dcterms:created>
  <dcterms:modified xsi:type="dcterms:W3CDTF">2019-03-25T11:53:48Z</dcterms:modified>
</cp:coreProperties>
</file>